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635"/>
  </bookViews>
  <sheets>
    <sheet name="ekwiwalent 24" sheetId="1" r:id="rId1"/>
  </sheets>
  <definedNames>
    <definedName name="_xlnm.Print_Area" localSheetId="0">'ekwiwalent 24'!$A$1:$I$47</definedName>
  </definedNames>
  <calcPr calcId="125725" iterateDelta="1E-4" fullPrecision="0"/>
</workbook>
</file>

<file path=xl/calcChain.xml><?xml version="1.0" encoding="utf-8"?>
<calcChain xmlns="http://schemas.openxmlformats.org/spreadsheetml/2006/main">
  <c r="F26" i="1"/>
  <c r="G26" s="1"/>
  <c r="H26" s="1"/>
  <c r="E24"/>
  <c r="F24" s="1"/>
  <c r="G24" s="1"/>
  <c r="H24" s="1"/>
  <c r="E25"/>
  <c r="F25" s="1"/>
  <c r="G25" s="1"/>
  <c r="H25" s="1"/>
  <c r="E26"/>
  <c r="E22"/>
  <c r="F22" s="1"/>
  <c r="G22" s="1"/>
  <c r="H22" s="1"/>
  <c r="E12"/>
  <c r="F12" s="1"/>
  <c r="G12" s="1"/>
  <c r="E13"/>
  <c r="F13" s="1"/>
  <c r="G13" s="1"/>
  <c r="D27"/>
  <c r="E14"/>
  <c r="E15"/>
  <c r="F15" s="1"/>
  <c r="G15" s="1"/>
  <c r="E16"/>
  <c r="E17"/>
  <c r="F17" s="1"/>
  <c r="G17" s="1"/>
  <c r="E18"/>
  <c r="E19"/>
  <c r="F19" s="1"/>
  <c r="G19" s="1"/>
  <c r="E20"/>
  <c r="E21"/>
  <c r="F21" s="1"/>
  <c r="G21" s="1"/>
  <c r="E23"/>
  <c r="H12" l="1"/>
  <c r="H21"/>
  <c r="H19"/>
  <c r="H17"/>
  <c r="H15"/>
  <c r="H13"/>
  <c r="F23"/>
  <c r="G23" s="1"/>
  <c r="F20"/>
  <c r="G20" s="1"/>
  <c r="F18"/>
  <c r="G18" s="1"/>
  <c r="F16"/>
  <c r="G16" s="1"/>
  <c r="F14"/>
  <c r="G14" s="1"/>
  <c r="G27" s="1"/>
  <c r="H23" l="1"/>
  <c r="H20"/>
  <c r="H16"/>
  <c r="H14"/>
  <c r="H18" l="1"/>
  <c r="H27" s="1"/>
  <c r="M27" s="1"/>
  <c r="N27" l="1"/>
  <c r="T34"/>
  <c r="O27" l="1"/>
  <c r="N31"/>
  <c r="N30"/>
  <c r="O30" l="1"/>
  <c r="O31"/>
  <c r="P27"/>
  <c r="P31" l="1"/>
  <c r="Q27"/>
  <c r="S27" l="1"/>
  <c r="R27"/>
  <c r="Q30" s="1"/>
  <c r="S31" l="1"/>
  <c r="T27"/>
  <c r="Q34"/>
  <c r="R30"/>
  <c r="P30"/>
  <c r="U27" l="1"/>
  <c r="T30" s="1"/>
  <c r="U30" l="1"/>
  <c r="S30"/>
  <c r="M35" l="1"/>
  <c r="D30" s="1"/>
</calcChain>
</file>

<file path=xl/sharedStrings.xml><?xml version="1.0" encoding="utf-8"?>
<sst xmlns="http://schemas.openxmlformats.org/spreadsheetml/2006/main" count="70" uniqueCount="59">
  <si>
    <t>Nazwa jednostki</t>
  </si>
  <si>
    <t>Lp.</t>
  </si>
  <si>
    <t>Nazwisko i imię sędziego</t>
  </si>
  <si>
    <t>Do wypłaty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</si>
  <si>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</si>
  <si>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</si>
  <si>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</si>
  <si>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</si>
  <si>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</si>
  <si>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</si>
  <si>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</si>
  <si>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</si>
  <si>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</si>
  <si>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</si>
  <si>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</si>
  <si>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 U M A:</t>
  </si>
  <si>
    <t>Adres zamieszkania</t>
  </si>
  <si>
    <t>Nazwa imprezy:</t>
  </si>
  <si>
    <t>Miejsce i termin
odbycia imprezy:</t>
  </si>
  <si>
    <t>Słownie złotych do wypłaty:</t>
  </si>
  <si>
    <t>Sporządził</t>
  </si>
  <si>
    <t>data:</t>
  </si>
  <si>
    <t>WYPŁACIŁ</t>
  </si>
  <si>
    <t>podpis:</t>
  </si>
  <si>
    <t>Sumę zł.:</t>
  </si>
  <si>
    <t>……………………………………………..</t>
  </si>
  <si>
    <t>Zatwierdzam do wypłaty</t>
  </si>
  <si>
    <t>Koszty 
uzyskania 20%</t>
  </si>
  <si>
    <t>Kwota do
opodatkowania</t>
  </si>
  <si>
    <t>……………………………………………………………..</t>
  </si>
  <si>
    <t>pieczątka i podpis</t>
  </si>
  <si>
    <t>Sprawdzono 
pod względem formalnym</t>
  </si>
  <si>
    <t>Sprawdzono 
pod względem merytorycznym</t>
  </si>
  <si>
    <t>UNIA ZWIĄZKÓW SPORTOWYCH WARSZAWY I MAZOWSZA</t>
  </si>
  <si>
    <t>Zaliczka 
podatku 12%</t>
  </si>
  <si>
    <t xml:space="preserve">Ryczałt 
sędziowski </t>
  </si>
  <si>
    <t xml:space="preserve">data: </t>
  </si>
  <si>
    <t>do 5h</t>
  </si>
  <si>
    <t>5h - 8h</t>
  </si>
  <si>
    <t>powyżej 8h</t>
  </si>
  <si>
    <t>stawka</t>
  </si>
  <si>
    <t>sedzia główny</t>
  </si>
  <si>
    <t>sędzia</t>
  </si>
  <si>
    <t>czas zawodów</t>
  </si>
  <si>
    <t>12.</t>
  </si>
  <si>
    <t>13.</t>
  </si>
  <si>
    <t>14.</t>
  </si>
  <si>
    <t>15.</t>
  </si>
  <si>
    <t>Pokwitowanie odbioru / podpis</t>
  </si>
  <si>
    <t>Lista wypłat ekwiwalentów sędziowskich za obsługę zawodów sportowych / 2024</t>
  </si>
  <si>
    <t>t.zl</t>
  </si>
  <si>
    <t>s.zl</t>
  </si>
  <si>
    <t>d.zl</t>
  </si>
  <si>
    <t>j.zl</t>
  </si>
  <si>
    <t>11-15.zl</t>
  </si>
  <si>
    <t>d.gr</t>
  </si>
  <si>
    <t>j.gr</t>
  </si>
  <si>
    <t>11-15.gr</t>
  </si>
  <si>
    <t xml:space="preserve"> </t>
  </si>
</sst>
</file>

<file path=xl/styles.xml><?xml version="1.0" encoding="utf-8"?>
<styleSheet xmlns="http://schemas.openxmlformats.org/spreadsheetml/2006/main">
  <numFmts count="4">
    <numFmt numFmtId="6" formatCode="#,##0\ &quot;zł&quot;;[Red]\-#,##0\ &quot;zł&quot;"/>
    <numFmt numFmtId="164" formatCode="#,##0.00\ &quot;zł&quot;"/>
    <numFmt numFmtId="165" formatCode="#,##0\ &quot;zł&quot;"/>
    <numFmt numFmtId="166" formatCode="[$-F800]dddd\,\ mmmm\ dd\,\ yyyy"/>
  </numFmts>
  <fonts count="1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7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66" fontId="1" fillId="2" borderId="8" xfId="0" applyNumberFormat="1" applyFont="1" applyFill="1" applyBorder="1" applyAlignment="1" applyProtection="1">
      <alignment vertical="center"/>
      <protection locked="0"/>
    </xf>
    <xf numFmtId="166" fontId="1" fillId="2" borderId="18" xfId="0" applyNumberFormat="1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166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/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64" fontId="7" fillId="0" borderId="11" xfId="0" applyNumberFormat="1" applyFont="1" applyBorder="1" applyAlignment="1" applyProtection="1">
      <alignment horizontal="center" vertical="center"/>
    </xf>
    <xf numFmtId="165" fontId="7" fillId="0" borderId="11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0" fillId="3" borderId="0" xfId="0" applyFill="1" applyProtection="1"/>
    <xf numFmtId="0" fontId="6" fillId="0" borderId="13" xfId="0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15" fillId="0" borderId="1" xfId="0" applyNumberFormat="1" applyFont="1" applyFill="1" applyBorder="1" applyAlignment="1" applyProtection="1">
      <alignment horizontal="center"/>
    </xf>
    <xf numFmtId="2" fontId="14" fillId="3" borderId="0" xfId="0" applyNumberFormat="1" applyFont="1" applyFill="1" applyProtection="1"/>
    <xf numFmtId="0" fontId="14" fillId="3" borderId="0" xfId="0" applyFont="1" applyFill="1" applyProtection="1"/>
    <xf numFmtId="0" fontId="9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 vertical="center"/>
    </xf>
    <xf numFmtId="0" fontId="2" fillId="2" borderId="25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/>
    <xf numFmtId="0" fontId="1" fillId="0" borderId="6" xfId="0" applyFont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4" fillId="0" borderId="0" xfId="0" applyFont="1" applyProtection="1"/>
    <xf numFmtId="0" fontId="0" fillId="3" borderId="0" xfId="0" quotePrefix="1" applyFill="1" applyProtection="1"/>
    <xf numFmtId="164" fontId="14" fillId="3" borderId="0" xfId="0" applyNumberFormat="1" applyFont="1" applyFill="1" applyProtection="1"/>
    <xf numFmtId="0" fontId="1" fillId="0" borderId="0" xfId="0" applyFont="1" applyBorder="1" applyAlignment="1" applyProtection="1"/>
    <xf numFmtId="0" fontId="1" fillId="0" borderId="6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4" fillId="0" borderId="1" xfId="0" applyFont="1" applyFill="1" applyBorder="1" applyProtection="1"/>
    <xf numFmtId="0" fontId="14" fillId="0" borderId="0" xfId="0" applyFont="1" applyFill="1" applyProtection="1"/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/>
    <xf numFmtId="0" fontId="5" fillId="0" borderId="19" xfId="0" applyFont="1" applyBorder="1" applyAlignment="1" applyProtection="1">
      <alignment vertical="center"/>
    </xf>
    <xf numFmtId="6" fontId="5" fillId="0" borderId="20" xfId="0" applyNumberFormat="1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6" fontId="5" fillId="0" borderId="19" xfId="0" applyNumberFormat="1" applyFont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tabSelected="1" view="pageBreakPreview" topLeftCell="A2" zoomScale="85" zoomScaleNormal="100" zoomScaleSheetLayoutView="85" workbookViewId="0">
      <selection activeCell="H2" sqref="H2:I2"/>
    </sheetView>
  </sheetViews>
  <sheetFormatPr defaultRowHeight="15"/>
  <cols>
    <col min="1" max="1" width="5.42578125" style="14" customWidth="1"/>
    <col min="2" max="2" width="45.7109375" style="14" customWidth="1"/>
    <col min="3" max="3" width="60" style="14" customWidth="1"/>
    <col min="4" max="8" width="20.7109375" style="14" customWidth="1"/>
    <col min="9" max="9" width="37.140625" style="14" customWidth="1"/>
    <col min="10" max="12" width="9.140625" style="14"/>
    <col min="13" max="21" width="0" style="14" hidden="1" customWidth="1"/>
    <col min="22" max="16384" width="9.140625" style="14"/>
  </cols>
  <sheetData>
    <row r="2" spans="1:9" ht="45" customHeight="1">
      <c r="G2" s="15" t="s">
        <v>17</v>
      </c>
      <c r="H2" s="13"/>
      <c r="I2" s="13"/>
    </row>
    <row r="3" spans="1:9" ht="15" customHeight="1">
      <c r="H3" s="15"/>
      <c r="I3" s="16"/>
    </row>
    <row r="4" spans="1:9" ht="45" customHeight="1">
      <c r="B4" s="17" t="s">
        <v>33</v>
      </c>
      <c r="G4" s="18" t="s">
        <v>18</v>
      </c>
      <c r="H4" s="13"/>
      <c r="I4" s="13"/>
    </row>
    <row r="5" spans="1:9" ht="18.75">
      <c r="B5" s="19" t="s">
        <v>0</v>
      </c>
    </row>
    <row r="8" spans="1:9" ht="33.75">
      <c r="A8" s="20" t="s">
        <v>49</v>
      </c>
      <c r="B8" s="20"/>
      <c r="C8" s="20"/>
      <c r="D8" s="20"/>
      <c r="E8" s="20"/>
      <c r="F8" s="20"/>
      <c r="G8" s="20"/>
      <c r="H8" s="20"/>
      <c r="I8" s="20"/>
    </row>
    <row r="10" spans="1:9" ht="15.75" thickBot="1"/>
    <row r="11" spans="1:9" ht="45" customHeight="1" thickBot="1">
      <c r="A11" s="21" t="s">
        <v>1</v>
      </c>
      <c r="B11" s="21" t="s">
        <v>2</v>
      </c>
      <c r="C11" s="21" t="s">
        <v>16</v>
      </c>
      <c r="D11" s="22" t="s">
        <v>35</v>
      </c>
      <c r="E11" s="22" t="s">
        <v>27</v>
      </c>
      <c r="F11" s="22" t="s">
        <v>28</v>
      </c>
      <c r="G11" s="22" t="s">
        <v>34</v>
      </c>
      <c r="H11" s="23" t="s">
        <v>3</v>
      </c>
      <c r="I11" s="22" t="s">
        <v>48</v>
      </c>
    </row>
    <row r="12" spans="1:9" ht="54" customHeight="1">
      <c r="A12" s="24" t="s">
        <v>4</v>
      </c>
      <c r="B12" s="2"/>
      <c r="C12" s="3"/>
      <c r="D12" s="1">
        <v>0</v>
      </c>
      <c r="E12" s="25">
        <f>D12*20%</f>
        <v>0</v>
      </c>
      <c r="F12" s="26">
        <f>D12-E12</f>
        <v>0</v>
      </c>
      <c r="G12" s="26">
        <f>F12*12%</f>
        <v>0</v>
      </c>
      <c r="H12" s="26">
        <f>D12-G12</f>
        <v>0</v>
      </c>
      <c r="I12" s="27"/>
    </row>
    <row r="13" spans="1:9" ht="54" customHeight="1">
      <c r="A13" s="24" t="s">
        <v>5</v>
      </c>
      <c r="B13" s="4"/>
      <c r="C13" s="3"/>
      <c r="D13" s="1">
        <v>0</v>
      </c>
      <c r="E13" s="25">
        <f>D13*20%</f>
        <v>0</v>
      </c>
      <c r="F13" s="26">
        <f t="shared" ref="F13:F26" si="0">D13-E13</f>
        <v>0</v>
      </c>
      <c r="G13" s="26">
        <f t="shared" ref="G13:G26" si="1">F13*12%</f>
        <v>0</v>
      </c>
      <c r="H13" s="26">
        <f t="shared" ref="H13:H23" si="2">D13-G13</f>
        <v>0</v>
      </c>
      <c r="I13" s="27"/>
    </row>
    <row r="14" spans="1:9" ht="54" customHeight="1">
      <c r="A14" s="24" t="s">
        <v>6</v>
      </c>
      <c r="B14" s="4"/>
      <c r="C14" s="3"/>
      <c r="D14" s="1">
        <v>0</v>
      </c>
      <c r="E14" s="25">
        <f t="shared" ref="E14:E26" si="3">D14*20%/100%</f>
        <v>0</v>
      </c>
      <c r="F14" s="26">
        <f t="shared" si="0"/>
        <v>0</v>
      </c>
      <c r="G14" s="26">
        <f t="shared" si="1"/>
        <v>0</v>
      </c>
      <c r="H14" s="26">
        <f t="shared" si="2"/>
        <v>0</v>
      </c>
      <c r="I14" s="27"/>
    </row>
    <row r="15" spans="1:9" ht="54" customHeight="1">
      <c r="A15" s="24" t="s">
        <v>7</v>
      </c>
      <c r="B15" s="4"/>
      <c r="C15" s="3"/>
      <c r="D15" s="1">
        <v>0</v>
      </c>
      <c r="E15" s="25">
        <f t="shared" si="3"/>
        <v>0</v>
      </c>
      <c r="F15" s="26">
        <f t="shared" si="0"/>
        <v>0</v>
      </c>
      <c r="G15" s="26">
        <f t="shared" si="1"/>
        <v>0</v>
      </c>
      <c r="H15" s="26">
        <f t="shared" si="2"/>
        <v>0</v>
      </c>
      <c r="I15" s="27"/>
    </row>
    <row r="16" spans="1:9" ht="54" customHeight="1">
      <c r="A16" s="24" t="s">
        <v>8</v>
      </c>
      <c r="B16" s="4"/>
      <c r="C16" s="3"/>
      <c r="D16" s="1">
        <v>0</v>
      </c>
      <c r="E16" s="25">
        <f t="shared" si="3"/>
        <v>0</v>
      </c>
      <c r="F16" s="26">
        <f t="shared" si="0"/>
        <v>0</v>
      </c>
      <c r="G16" s="26">
        <f t="shared" si="1"/>
        <v>0</v>
      </c>
      <c r="H16" s="26">
        <f t="shared" si="2"/>
        <v>0</v>
      </c>
      <c r="I16" s="27"/>
    </row>
    <row r="17" spans="1:21" ht="54" customHeight="1">
      <c r="A17" s="24" t="s">
        <v>9</v>
      </c>
      <c r="B17" s="4"/>
      <c r="C17" s="3"/>
      <c r="D17" s="1">
        <v>0</v>
      </c>
      <c r="E17" s="25">
        <f t="shared" si="3"/>
        <v>0</v>
      </c>
      <c r="F17" s="26">
        <f t="shared" si="0"/>
        <v>0</v>
      </c>
      <c r="G17" s="26">
        <f t="shared" si="1"/>
        <v>0</v>
      </c>
      <c r="H17" s="26">
        <f t="shared" si="2"/>
        <v>0</v>
      </c>
      <c r="I17" s="27"/>
    </row>
    <row r="18" spans="1:21" ht="54" customHeight="1">
      <c r="A18" s="24" t="s">
        <v>10</v>
      </c>
      <c r="B18" s="4"/>
      <c r="C18" s="5"/>
      <c r="D18" s="1">
        <v>0</v>
      </c>
      <c r="E18" s="25">
        <f t="shared" si="3"/>
        <v>0</v>
      </c>
      <c r="F18" s="26">
        <f t="shared" si="0"/>
        <v>0</v>
      </c>
      <c r="G18" s="26">
        <f t="shared" si="1"/>
        <v>0</v>
      </c>
      <c r="H18" s="26">
        <f t="shared" si="2"/>
        <v>0</v>
      </c>
      <c r="I18" s="27"/>
    </row>
    <row r="19" spans="1:21" ht="54" customHeight="1">
      <c r="A19" s="24" t="s">
        <v>11</v>
      </c>
      <c r="B19" s="4"/>
      <c r="C19" s="5"/>
      <c r="D19" s="1">
        <v>0</v>
      </c>
      <c r="E19" s="25">
        <f t="shared" si="3"/>
        <v>0</v>
      </c>
      <c r="F19" s="26">
        <f t="shared" si="0"/>
        <v>0</v>
      </c>
      <c r="G19" s="26">
        <f t="shared" si="1"/>
        <v>0</v>
      </c>
      <c r="H19" s="26">
        <f t="shared" si="2"/>
        <v>0</v>
      </c>
      <c r="I19" s="27"/>
    </row>
    <row r="20" spans="1:21" ht="54" customHeight="1">
      <c r="A20" s="24" t="s">
        <v>12</v>
      </c>
      <c r="B20" s="4"/>
      <c r="C20" s="5"/>
      <c r="D20" s="1">
        <v>0</v>
      </c>
      <c r="E20" s="25">
        <f t="shared" si="3"/>
        <v>0</v>
      </c>
      <c r="F20" s="26">
        <f t="shared" si="0"/>
        <v>0</v>
      </c>
      <c r="G20" s="26">
        <f t="shared" si="1"/>
        <v>0</v>
      </c>
      <c r="H20" s="26">
        <f t="shared" si="2"/>
        <v>0</v>
      </c>
      <c r="I20" s="27"/>
    </row>
    <row r="21" spans="1:21" ht="54" customHeight="1">
      <c r="A21" s="24" t="s">
        <v>13</v>
      </c>
      <c r="B21" s="4"/>
      <c r="C21" s="5"/>
      <c r="D21" s="1">
        <v>0</v>
      </c>
      <c r="E21" s="25">
        <f t="shared" si="3"/>
        <v>0</v>
      </c>
      <c r="F21" s="26">
        <f t="shared" si="0"/>
        <v>0</v>
      </c>
      <c r="G21" s="26">
        <f t="shared" si="1"/>
        <v>0</v>
      </c>
      <c r="H21" s="26">
        <f t="shared" si="2"/>
        <v>0</v>
      </c>
      <c r="I21" s="27"/>
    </row>
    <row r="22" spans="1:21" ht="54" customHeight="1">
      <c r="A22" s="24" t="s">
        <v>14</v>
      </c>
      <c r="B22" s="8"/>
      <c r="C22" s="9"/>
      <c r="D22" s="1">
        <v>0</v>
      </c>
      <c r="E22" s="25">
        <f t="shared" si="3"/>
        <v>0</v>
      </c>
      <c r="F22" s="26">
        <f t="shared" si="0"/>
        <v>0</v>
      </c>
      <c r="G22" s="26">
        <f t="shared" si="1"/>
        <v>0</v>
      </c>
      <c r="H22" s="26">
        <f t="shared" si="2"/>
        <v>0</v>
      </c>
      <c r="I22" s="28"/>
    </row>
    <row r="23" spans="1:21" ht="54" customHeight="1">
      <c r="A23" s="24" t="s">
        <v>44</v>
      </c>
      <c r="B23" s="8"/>
      <c r="C23" s="9"/>
      <c r="D23" s="1">
        <v>0</v>
      </c>
      <c r="E23" s="25">
        <f t="shared" si="3"/>
        <v>0</v>
      </c>
      <c r="F23" s="26">
        <f t="shared" si="0"/>
        <v>0</v>
      </c>
      <c r="G23" s="26">
        <f t="shared" si="1"/>
        <v>0</v>
      </c>
      <c r="H23" s="26">
        <f>D23-G23</f>
        <v>0</v>
      </c>
      <c r="I23" s="29"/>
    </row>
    <row r="24" spans="1:21" ht="54" customHeight="1">
      <c r="A24" s="24" t="s">
        <v>45</v>
      </c>
      <c r="B24" s="4"/>
      <c r="C24" s="5"/>
      <c r="D24" s="1">
        <v>0</v>
      </c>
      <c r="E24" s="25">
        <f t="shared" si="3"/>
        <v>0</v>
      </c>
      <c r="F24" s="26">
        <f t="shared" si="0"/>
        <v>0</v>
      </c>
      <c r="G24" s="26">
        <f t="shared" si="1"/>
        <v>0</v>
      </c>
      <c r="H24" s="26">
        <f t="shared" ref="H24:H26" si="4">D24-G24</f>
        <v>0</v>
      </c>
      <c r="I24" s="30"/>
    </row>
    <row r="25" spans="1:21" ht="54" customHeight="1">
      <c r="A25" s="24" t="s">
        <v>46</v>
      </c>
      <c r="B25" s="4"/>
      <c r="C25" s="5"/>
      <c r="D25" s="1">
        <v>0</v>
      </c>
      <c r="E25" s="25">
        <f t="shared" si="3"/>
        <v>0</v>
      </c>
      <c r="F25" s="26">
        <f t="shared" si="0"/>
        <v>0</v>
      </c>
      <c r="G25" s="26">
        <f t="shared" si="1"/>
        <v>0</v>
      </c>
      <c r="H25" s="26">
        <f t="shared" si="4"/>
        <v>0</v>
      </c>
      <c r="I25" s="30"/>
    </row>
    <row r="26" spans="1:21" ht="54" customHeight="1" thickBot="1">
      <c r="A26" s="31" t="s">
        <v>47</v>
      </c>
      <c r="B26" s="8"/>
      <c r="C26" s="9"/>
      <c r="D26" s="1">
        <v>0</v>
      </c>
      <c r="E26" s="25">
        <f t="shared" si="3"/>
        <v>0</v>
      </c>
      <c r="F26" s="26">
        <f t="shared" si="0"/>
        <v>0</v>
      </c>
      <c r="G26" s="26">
        <f t="shared" si="1"/>
        <v>0</v>
      </c>
      <c r="H26" s="26">
        <f t="shared" si="4"/>
        <v>0</v>
      </c>
      <c r="I26" s="29"/>
      <c r="M26" s="32"/>
      <c r="N26" s="33" t="s">
        <v>50</v>
      </c>
      <c r="O26" s="33" t="s">
        <v>51</v>
      </c>
      <c r="P26" s="33" t="s">
        <v>52</v>
      </c>
      <c r="Q26" s="33" t="s">
        <v>53</v>
      </c>
      <c r="R26" s="33" t="s">
        <v>54</v>
      </c>
      <c r="S26" s="33" t="s">
        <v>55</v>
      </c>
      <c r="T26" s="33" t="s">
        <v>56</v>
      </c>
      <c r="U26" s="33" t="s">
        <v>57</v>
      </c>
    </row>
    <row r="27" spans="1:21" ht="35.1" customHeight="1" thickBot="1">
      <c r="A27" s="34" t="s">
        <v>15</v>
      </c>
      <c r="B27" s="35"/>
      <c r="C27" s="36"/>
      <c r="D27" s="37">
        <f>SUM(D12:D23)</f>
        <v>0</v>
      </c>
      <c r="E27" s="37"/>
      <c r="F27" s="37"/>
      <c r="G27" s="38">
        <f>SUM(G12:G26)</f>
        <v>0</v>
      </c>
      <c r="H27" s="39">
        <f>SUM(H12:H26)</f>
        <v>0</v>
      </c>
      <c r="I27" s="40"/>
      <c r="M27" s="41">
        <f>H27</f>
        <v>0</v>
      </c>
      <c r="N27" s="42">
        <f>INT(M27/1000)</f>
        <v>0</v>
      </c>
      <c r="O27" s="42">
        <f>INT(M27/100)-N27*10</f>
        <v>0</v>
      </c>
      <c r="P27" s="42">
        <f>INT(M27/10)-O27*10-N27*100</f>
        <v>0</v>
      </c>
      <c r="Q27" s="42">
        <f>INT(M27)-P27*10-O27*100-N27*1000</f>
        <v>0</v>
      </c>
      <c r="R27" s="42">
        <f>P27*10+Q27</f>
        <v>0</v>
      </c>
      <c r="S27" s="42">
        <f>INT(M27*10)-Q27*10-P27*100-O27*1000-N27*10000</f>
        <v>0</v>
      </c>
      <c r="T27" s="42">
        <f>INT(M27*100)-S27*10-Q27*100-P27*1000-O27*10000-N27*100000</f>
        <v>0</v>
      </c>
      <c r="U27" s="43">
        <f>T27+S27*10</f>
        <v>0</v>
      </c>
    </row>
    <row r="28" spans="1:21" ht="35.1" customHeight="1">
      <c r="B28" s="44"/>
      <c r="M28" s="45"/>
      <c r="N28" s="43"/>
      <c r="O28" s="43"/>
      <c r="P28" s="43"/>
      <c r="Q28" s="43"/>
      <c r="R28" s="43"/>
      <c r="S28" s="43"/>
      <c r="T28" s="43"/>
      <c r="U28" s="43"/>
    </row>
    <row r="29" spans="1:21" ht="35.1" customHeight="1">
      <c r="B29" s="44"/>
      <c r="M29" s="32"/>
      <c r="N29" s="43"/>
      <c r="O29" s="43"/>
      <c r="P29" s="43"/>
      <c r="Q29" s="43"/>
      <c r="R29" s="43"/>
      <c r="S29" s="43"/>
      <c r="T29" s="43"/>
      <c r="U29" s="43"/>
    </row>
    <row r="30" spans="1:21" ht="27.75" customHeight="1">
      <c r="B30" s="46" t="s">
        <v>19</v>
      </c>
      <c r="C30" s="46"/>
      <c r="D30" s="47" t="str">
        <f>M35</f>
        <v xml:space="preserve">        </v>
      </c>
      <c r="E30" s="47"/>
      <c r="F30" s="47"/>
      <c r="G30" s="47"/>
      <c r="M30" s="32"/>
      <c r="N30" s="43" t="str">
        <f>IF(N27=0,"",IF(N27=1,"jeden",IF(N27=2,"dwa",IF(N27=3,"trzy",IF(N27=4,"cztery",IF(N27=5,"pięć",IF(N27=6,"sześć",IF(N27=7,"siedem",IF(N27=8,"osiem","dziewięć")))))))))</f>
        <v/>
      </c>
      <c r="O30" s="43" t="str">
        <f>IF(O27=0,"",IF(O27=1,"sto",IF(O27=2,"dwieście",IF(O27=3,"trzy",IF(O27=4,"cztery",IF(O27=5,"pięć",IF(O27=6,"sześć",IF(O27=7,"siedem",IF(O27=8,"osiem","dziewięć")))))))))</f>
        <v/>
      </c>
      <c r="P30" s="43" t="str">
        <f>IF(OR(P27=0,AND(R27&gt;10,R27&lt;20)),"",IF(P27=1,"dziesięć",IF(P27=2,"dwadzieścia",IF(P27=3,"trzy",IF(P27=4,"cztery",IF(P27=5,"pięć",IF(P27=6,"sześć",IF(P27=7,"siedem",IF(P27=8,"osiem","dziewięć")))))))))</f>
        <v/>
      </c>
      <c r="Q30" s="43" t="str">
        <f>IF(OR(Q27=0,AND(R27&gt;10,R27&lt;20)),"",IF(Q27=1,"jeden",IF(Q27=2,"dwa",IF(Q27=3,"trzy",IF(Q27=4,"cztery",IF(Q27=5,"pięć",IF(Q27=6,"sześć",IF(Q27=7,"siedem",IF(Q27=8,"osiem","dziewięć")))))))))</f>
        <v/>
      </c>
      <c r="R30" s="43" t="str">
        <f>IF(R27=11,"jedenaście",IF(R27=12,"dwanaście",IF(R27=13,"trzynaście",IF(R27=14,"czterynaście",IF(R27=15,"piętnaście",IF(R27=16,"szesnaście",IF(R27=17,"siedemnaście",IF(R27=18,"osiemnaście",IF(R27=19,"dziewiętnaście","")))))))))</f>
        <v/>
      </c>
      <c r="S30" s="43" t="str">
        <f>IF(OR(S27=0,AND(U27&gt;10,U27&lt;20)),"",IF(S27=1,"dziesięć",IF(S27=2,"dwadzieścia",IF(S27=3,"trzy",IF(S27=4,"cztery",IF(S27=5,"pięć",IF(S27=6,"sześć",IF(S27=7,"siedem",IF(S27=8,"osiem","dziewięć")))))))))</f>
        <v/>
      </c>
      <c r="T30" s="43" t="str">
        <f>IF(OR(T27=0,AND(U27&gt;10,U27&lt;20)),"",IF(T27=1,"jeden",IF(T27=2,"dwa",IF(T27=3,"trzy",IF(T27=4,"cztery",IF(T27=5,"pięć",IF(T27=6,"sześć",IF(T27=7,"siedem",IF(T27=8,"osiem","dziewięć")))))))))</f>
        <v/>
      </c>
      <c r="U30" s="43" t="str">
        <f>IF(U27=11,"jedenaście",IF(U27=12,"dwanaście",IF(U27=13,"trzynaście",IF(U27=14,"czterynaście",IF(U27=15,"piętnaście",IF(U27=16,"szesnaście",IF(U27=17,"siedemnaście",IF(U27=18,"osiemnaście",IF(U27=19,"dziewiętnaście","")))))))))</f>
        <v/>
      </c>
    </row>
    <row r="31" spans="1:21" ht="35.1" customHeight="1" thickBot="1">
      <c r="M31" s="32"/>
      <c r="N31" s="43" t="str">
        <f>IF(N27=0,"",IF(N27=1,"tysiąc",IF(AND(N27&gt;1,N27&lt;5),"tysiące","tysięcy")))</f>
        <v/>
      </c>
      <c r="O31" s="43" t="str">
        <f>IF(O27&lt;3,"",IF(OR(O27=3,O27=4),"sta","set"))</f>
        <v/>
      </c>
      <c r="P31" s="43" t="str">
        <f>IF(P27&lt;3,"",IF(OR(P27=3,P27=4),"dzieści","dziesiąt"))</f>
        <v/>
      </c>
      <c r="Q31" s="43"/>
      <c r="R31" s="43"/>
      <c r="S31" s="43" t="str">
        <f>IF(S27&lt;3,"",IF(OR(S27=3,S27=4),"dzieści","dziesiąt"))</f>
        <v/>
      </c>
      <c r="T31" s="43"/>
      <c r="U31" s="43"/>
    </row>
    <row r="32" spans="1:21" ht="37.5" customHeight="1">
      <c r="A32" s="48" t="s">
        <v>20</v>
      </c>
      <c r="B32" s="49"/>
      <c r="C32" s="50" t="s">
        <v>24</v>
      </c>
      <c r="D32" s="51"/>
      <c r="E32" s="48" t="s">
        <v>26</v>
      </c>
      <c r="F32" s="52"/>
      <c r="G32" s="53" t="s">
        <v>32</v>
      </c>
      <c r="H32" s="54"/>
      <c r="I32" s="55" t="s">
        <v>31</v>
      </c>
      <c r="M32" s="32"/>
      <c r="N32" s="43"/>
      <c r="O32" s="43"/>
      <c r="P32" s="43"/>
      <c r="Q32" s="43"/>
      <c r="R32" s="43"/>
      <c r="S32" s="43"/>
      <c r="T32" s="43"/>
      <c r="U32" s="43"/>
    </row>
    <row r="33" spans="1:21" ht="18.75" customHeight="1">
      <c r="A33" s="56"/>
      <c r="B33" s="57"/>
      <c r="C33" s="58"/>
      <c r="D33" s="59"/>
      <c r="E33" s="58"/>
      <c r="F33" s="60"/>
      <c r="G33" s="56"/>
      <c r="H33" s="61"/>
      <c r="I33" s="62"/>
      <c r="M33" s="32"/>
      <c r="N33" s="43"/>
      <c r="O33" s="43"/>
      <c r="P33" s="43"/>
      <c r="Q33" s="43"/>
      <c r="R33" s="43"/>
      <c r="S33" s="43"/>
      <c r="T33" s="43"/>
      <c r="U33" s="43"/>
    </row>
    <row r="34" spans="1:21" ht="19.5" thickBot="1">
      <c r="A34" s="12"/>
      <c r="B34" s="11"/>
      <c r="C34" s="63" t="s">
        <v>22</v>
      </c>
      <c r="D34" s="64"/>
      <c r="E34" s="65"/>
      <c r="F34" s="60"/>
      <c r="G34" s="56"/>
      <c r="H34" s="61"/>
      <c r="I34" s="62"/>
      <c r="M34" s="66"/>
      <c r="N34" s="67" t="s">
        <v>58</v>
      </c>
      <c r="O34" s="43"/>
      <c r="P34" s="43"/>
      <c r="Q34" s="68" t="str">
        <f>IF(INT(M27)&gt;0,IF(OR(AND(R27&gt;10,R27&lt;22),R27=31,R27=41,R27=51,R27=61,R27=71,R27=81,R27=91),"złotych",IF(Q27=1,"złoty",IF(AND(Q27&gt;1,Q27&lt;5),"złote",IF(OR(Q27=0,Q27&gt;4),"złotych")))),"")</f>
        <v/>
      </c>
      <c r="R34" s="68"/>
      <c r="S34" s="43"/>
      <c r="T34" s="68" t="str">
        <f>IF(M27-INT(M27)&gt;0,IF(OR(AND(U27&gt;10,U27&lt;22),U27=31,U27=41,U27=51,U27=61,U27=71,U27=81,U27=91),"groszy",IF(T27=1,"grosz",IF(AND(T27&gt;1,T27&lt;5),"grosze",IF(OR(T27=0,T27&gt;4),"groszy")))),"")</f>
        <v/>
      </c>
      <c r="U34" s="43"/>
    </row>
    <row r="35" spans="1:21" ht="18.75" customHeight="1" thickBot="1">
      <c r="A35" s="58"/>
      <c r="B35" s="59"/>
      <c r="C35" s="69"/>
      <c r="D35" s="70"/>
      <c r="E35" s="71" t="s">
        <v>25</v>
      </c>
      <c r="F35" s="72"/>
      <c r="G35" s="71" t="s">
        <v>29</v>
      </c>
      <c r="H35" s="73"/>
      <c r="I35" s="74" t="s">
        <v>29</v>
      </c>
      <c r="J35" s="60"/>
      <c r="K35" s="60"/>
      <c r="M35" s="75" t="str">
        <f>N30&amp;" "&amp;N31&amp;" "&amp;O30&amp;O31&amp;" "&amp;P30&amp;P31&amp;" "&amp;Q30&amp;R30&amp;" "&amp;Q34&amp;" "&amp;S30&amp;S31&amp;" "&amp;T30&amp;U30&amp; " "&amp;T34</f>
        <v xml:space="preserve">        </v>
      </c>
      <c r="N35" s="76"/>
      <c r="O35" s="76"/>
      <c r="P35" s="76"/>
      <c r="Q35" s="76"/>
      <c r="R35" s="76"/>
      <c r="S35" s="76"/>
      <c r="T35" s="76"/>
      <c r="U35" s="76"/>
    </row>
    <row r="36" spans="1:21" ht="18.75">
      <c r="A36" s="56"/>
      <c r="B36" s="64"/>
      <c r="C36" s="60"/>
      <c r="D36" s="70"/>
      <c r="E36" s="56"/>
      <c r="F36" s="60"/>
      <c r="G36" s="56"/>
      <c r="H36" s="61"/>
      <c r="I36" s="62"/>
    </row>
    <row r="37" spans="1:21" ht="24" customHeight="1">
      <c r="A37" s="77" t="s">
        <v>23</v>
      </c>
      <c r="B37" s="78"/>
      <c r="C37" s="79" t="s">
        <v>23</v>
      </c>
      <c r="D37" s="78"/>
      <c r="E37" s="56"/>
      <c r="F37" s="60"/>
      <c r="G37" s="80" t="s">
        <v>30</v>
      </c>
      <c r="H37" s="81"/>
      <c r="I37" s="82" t="s">
        <v>30</v>
      </c>
    </row>
    <row r="38" spans="1:21" ht="23.25" customHeight="1" thickBot="1">
      <c r="A38" s="83" t="s">
        <v>21</v>
      </c>
      <c r="B38" s="6"/>
      <c r="C38" s="10" t="s">
        <v>21</v>
      </c>
      <c r="D38" s="6"/>
      <c r="E38" s="10" t="s">
        <v>36</v>
      </c>
      <c r="F38" s="6"/>
      <c r="G38" s="10" t="s">
        <v>21</v>
      </c>
      <c r="H38" s="6"/>
      <c r="I38" s="7" t="s">
        <v>21</v>
      </c>
    </row>
    <row r="39" spans="1:21" ht="18.75">
      <c r="A39" s="84"/>
      <c r="B39" s="85"/>
      <c r="C39" s="86"/>
      <c r="D39" s="86"/>
      <c r="E39" s="86"/>
      <c r="F39" s="86"/>
      <c r="G39" s="86"/>
      <c r="H39" s="86"/>
      <c r="I39" s="85"/>
    </row>
    <row r="40" spans="1:21" ht="21.75" customHeight="1">
      <c r="D40" s="87" t="s">
        <v>42</v>
      </c>
      <c r="E40" s="87"/>
      <c r="G40" s="87" t="s">
        <v>41</v>
      </c>
      <c r="H40" s="87"/>
    </row>
    <row r="41" spans="1:21" ht="18.75" customHeight="1">
      <c r="D41" s="88" t="s">
        <v>43</v>
      </c>
      <c r="E41" s="88" t="s">
        <v>40</v>
      </c>
      <c r="G41" s="88" t="s">
        <v>43</v>
      </c>
      <c r="H41" s="88" t="s">
        <v>40</v>
      </c>
    </row>
    <row r="42" spans="1:21" ht="21">
      <c r="D42" s="89" t="s">
        <v>37</v>
      </c>
      <c r="E42" s="90">
        <v>100</v>
      </c>
      <c r="G42" s="91" t="s">
        <v>37</v>
      </c>
      <c r="H42" s="92">
        <v>180</v>
      </c>
    </row>
    <row r="43" spans="1:21" ht="21">
      <c r="D43" s="91" t="s">
        <v>38</v>
      </c>
      <c r="E43" s="90">
        <v>150</v>
      </c>
      <c r="G43" s="91" t="s">
        <v>38</v>
      </c>
      <c r="H43" s="92">
        <v>200</v>
      </c>
    </row>
    <row r="44" spans="1:21" ht="21">
      <c r="D44" s="91" t="s">
        <v>39</v>
      </c>
      <c r="E44" s="90">
        <v>180</v>
      </c>
      <c r="G44" s="91" t="s">
        <v>39</v>
      </c>
      <c r="H44" s="92">
        <v>250</v>
      </c>
    </row>
    <row r="45" spans="1:21" ht="18.75" customHeight="1"/>
  </sheetData>
  <sheetProtection password="C087" sheet="1" objects="1" scenarios="1" selectLockedCells="1"/>
  <sortState ref="B14:B19">
    <sortCondition ref="B14:B19"/>
  </sortState>
  <mergeCells count="16">
    <mergeCell ref="H4:I4"/>
    <mergeCell ref="H2:I2"/>
    <mergeCell ref="A8:I8"/>
    <mergeCell ref="A27:C27"/>
    <mergeCell ref="B30:C30"/>
    <mergeCell ref="D30:G30"/>
    <mergeCell ref="G40:H40"/>
    <mergeCell ref="D40:E40"/>
    <mergeCell ref="A32:B32"/>
    <mergeCell ref="A37:B37"/>
    <mergeCell ref="E35:F35"/>
    <mergeCell ref="G32:H32"/>
    <mergeCell ref="G35:H35"/>
    <mergeCell ref="C37:D37"/>
    <mergeCell ref="E32:F32"/>
    <mergeCell ref="G37:H37"/>
  </mergeCells>
  <printOptions horizontalCentered="1"/>
  <pageMargins left="0.11811023622047245" right="0.11811023622047245" top="0.15748031496062992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ekwiwalent 24</vt:lpstr>
      <vt:lpstr>'ekwiwalent 24'!Obszar_wydruku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2024-03-01T13:07:19Z</dcterms:modified>
</cp:coreProperties>
</file>