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00BA0A8E-4031-4855-8C7C-6038A260E7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kwiwalent lista_UM " sheetId="1" r:id="rId1"/>
  </sheets>
  <definedNames>
    <definedName name="_xlnm.Print_Area" localSheetId="0">'ekwiwalent lista_UM '!$A$1:$M$39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G13" i="1" l="1"/>
  <c r="H13" i="1" s="1"/>
  <c r="G14" i="1"/>
  <c r="G15" i="1"/>
  <c r="H15" i="1" s="1"/>
  <c r="G16" i="1"/>
  <c r="H16" i="1" s="1"/>
  <c r="I16" i="1" s="1"/>
  <c r="J16" i="1" s="1"/>
  <c r="K16" i="1" s="1"/>
  <c r="G17" i="1"/>
  <c r="G18" i="1"/>
  <c r="G19" i="1"/>
  <c r="H19" i="1" s="1"/>
  <c r="G20" i="1"/>
  <c r="G21" i="1"/>
  <c r="G22" i="1"/>
  <c r="G23" i="1"/>
  <c r="G24" i="1"/>
  <c r="H24" i="1" s="1"/>
  <c r="G25" i="1"/>
  <c r="G26" i="1"/>
  <c r="H26" i="1" s="1"/>
  <c r="I26" i="1" s="1"/>
  <c r="J26" i="1" s="1"/>
  <c r="K26" i="1" s="1"/>
  <c r="K8" i="1"/>
  <c r="C38" i="1"/>
  <c r="G27" i="1" l="1"/>
  <c r="H12" i="1"/>
  <c r="I12" i="1" s="1"/>
  <c r="J12" i="1" s="1"/>
  <c r="K12" i="1" s="1"/>
  <c r="H14" i="1"/>
  <c r="I14" i="1" s="1"/>
  <c r="J14" i="1" s="1"/>
  <c r="K14" i="1" s="1"/>
  <c r="H23" i="1"/>
  <c r="I23" i="1" s="1"/>
  <c r="J23" i="1" s="1"/>
  <c r="K23" i="1" s="1"/>
  <c r="H25" i="1"/>
  <c r="I25" i="1" s="1"/>
  <c r="J25" i="1" s="1"/>
  <c r="K25" i="1" s="1"/>
  <c r="I24" i="1"/>
  <c r="J24" i="1" s="1"/>
  <c r="K24" i="1" s="1"/>
  <c r="H22" i="1"/>
  <c r="I22" i="1" s="1"/>
  <c r="J22" i="1" s="1"/>
  <c r="K22" i="1" s="1"/>
  <c r="H21" i="1"/>
  <c r="I21" i="1" s="1"/>
  <c r="J21" i="1" s="1"/>
  <c r="K21" i="1" s="1"/>
  <c r="H20" i="1"/>
  <c r="I20" i="1" s="1"/>
  <c r="J20" i="1" s="1"/>
  <c r="K20" i="1" s="1"/>
  <c r="I19" i="1"/>
  <c r="J19" i="1" s="1"/>
  <c r="K19" i="1" s="1"/>
  <c r="H18" i="1"/>
  <c r="I18" i="1" s="1"/>
  <c r="J18" i="1" s="1"/>
  <c r="K18" i="1" s="1"/>
  <c r="H17" i="1"/>
  <c r="I17" i="1" s="1"/>
  <c r="J17" i="1" s="1"/>
  <c r="K17" i="1" s="1"/>
  <c r="I15" i="1"/>
  <c r="J15" i="1" s="1"/>
  <c r="K15" i="1" s="1"/>
  <c r="I13" i="1"/>
  <c r="J13" i="1" s="1"/>
  <c r="K13" i="1" s="1"/>
  <c r="J27" i="1" l="1"/>
  <c r="K27" i="1" l="1"/>
  <c r="AA14" i="1" s="1"/>
  <c r="AB14" i="1" l="1"/>
  <c r="AH21" i="1"/>
  <c r="P27" i="1"/>
  <c r="W34" i="1" s="1"/>
  <c r="AB18" i="1" l="1"/>
  <c r="AB17" i="1"/>
  <c r="AC14" i="1"/>
  <c r="Q27" i="1"/>
  <c r="Q30" i="1" s="1"/>
  <c r="AC18" i="1" l="1"/>
  <c r="AC17" i="1"/>
  <c r="AD14" i="1"/>
  <c r="R27" i="1"/>
  <c r="R31" i="1" s="1"/>
  <c r="Q31" i="1"/>
  <c r="AD18" i="1" l="1"/>
  <c r="AE14" i="1"/>
  <c r="AF14" i="1" s="1"/>
  <c r="S27" i="1"/>
  <c r="T27" i="1" s="1"/>
  <c r="R30" i="1"/>
  <c r="AF17" i="1" l="1"/>
  <c r="AE21" i="1"/>
  <c r="AE17" i="1"/>
  <c r="AG14" i="1"/>
  <c r="AD17" i="1"/>
  <c r="S31" i="1"/>
  <c r="V27" i="1"/>
  <c r="U27" i="1"/>
  <c r="T30" i="1" s="1"/>
  <c r="AG18" i="1" l="1"/>
  <c r="AH14" i="1"/>
  <c r="V31" i="1"/>
  <c r="W27" i="1"/>
  <c r="T34" i="1"/>
  <c r="U30" i="1"/>
  <c r="S30" i="1"/>
  <c r="AI14" i="1" l="1"/>
  <c r="X27" i="1"/>
  <c r="W30" i="1" s="1"/>
  <c r="AI17" i="1" l="1"/>
  <c r="AG17" i="1"/>
  <c r="AH17" i="1"/>
  <c r="X30" i="1"/>
  <c r="V30" i="1"/>
  <c r="AA22" i="1" l="1"/>
  <c r="P35" i="1"/>
  <c r="E30" i="1" s="1"/>
</calcChain>
</file>

<file path=xl/sharedStrings.xml><?xml version="1.0" encoding="utf-8"?>
<sst xmlns="http://schemas.openxmlformats.org/spreadsheetml/2006/main" count="82" uniqueCount="66">
  <si>
    <t>Nazwa jednostki</t>
  </si>
  <si>
    <t>Lp.</t>
  </si>
  <si>
    <t>Nazwisko i imię sędziego</t>
  </si>
  <si>
    <t>Do wypłaty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</si>
  <si>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</si>
  <si>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</si>
  <si>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</si>
  <si>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</si>
  <si>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</si>
  <si>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</si>
  <si>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</si>
  <si>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</si>
  <si>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</si>
  <si>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</si>
  <si>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</si>
  <si>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Adres zamieszkania</t>
  </si>
  <si>
    <t>Nazwa imprezy:</t>
  </si>
  <si>
    <t>Miejsce i termin
odbycia imprezy:</t>
  </si>
  <si>
    <t>Słownie złotych do wypłaty:</t>
  </si>
  <si>
    <t>Sporządził</t>
  </si>
  <si>
    <t>data:</t>
  </si>
  <si>
    <t>WYPŁACIŁ</t>
  </si>
  <si>
    <t>podpis:</t>
  </si>
  <si>
    <t>Sumę zł.:</t>
  </si>
  <si>
    <t>……………………………………………..</t>
  </si>
  <si>
    <t>Zatwierdzam do wypłaty</t>
  </si>
  <si>
    <t>Koszty 
uzyskania 20%</t>
  </si>
  <si>
    <t>Kwota do
opodatkowania</t>
  </si>
  <si>
    <t>……………………………………………………………..</t>
  </si>
  <si>
    <t>pieczątka i podpis</t>
  </si>
  <si>
    <t>Sprawdzono 
pod względem formalnym</t>
  </si>
  <si>
    <t>Sprawdzono 
pod względem merytorycznym</t>
  </si>
  <si>
    <t>Zaliczka 
podatku 12%</t>
  </si>
  <si>
    <t xml:space="preserve">Ryczałt 
sędziowski </t>
  </si>
  <si>
    <t xml:space="preserve">data: </t>
  </si>
  <si>
    <t>12.</t>
  </si>
  <si>
    <t>13.</t>
  </si>
  <si>
    <t>14.</t>
  </si>
  <si>
    <t>15.</t>
  </si>
  <si>
    <t>t.zl</t>
  </si>
  <si>
    <t>s.zl</t>
  </si>
  <si>
    <t>d.zl</t>
  </si>
  <si>
    <t>j.zl</t>
  </si>
  <si>
    <t>11-15.zl</t>
  </si>
  <si>
    <t>d.gr</t>
  </si>
  <si>
    <t>j.gr</t>
  </si>
  <si>
    <t>11-15.gr</t>
  </si>
  <si>
    <t xml:space="preserve"> </t>
  </si>
  <si>
    <t>Imię i Nazwisko</t>
  </si>
  <si>
    <t>data</t>
  </si>
  <si>
    <t>x</t>
  </si>
  <si>
    <t>Lista wypłat ekwiwalentów sędziowskich za obsługę zawodów sportowych /</t>
  </si>
  <si>
    <t xml:space="preserve">WPISAĆ DATĘ </t>
  </si>
  <si>
    <t>UM</t>
  </si>
  <si>
    <r>
      <rPr>
        <b/>
        <sz val="16"/>
        <color theme="1"/>
        <rFont val="Calibri"/>
        <family val="2"/>
        <charset val="238"/>
        <scheme val="minor"/>
      </rPr>
      <t>PODPIS</t>
    </r>
    <r>
      <rPr>
        <sz val="16"/>
        <color theme="1"/>
        <rFont val="Calibri"/>
        <family val="2"/>
        <scheme val="minor"/>
      </rPr>
      <t xml:space="preserve"> /                    pokwitowanie odbioru </t>
    </r>
  </si>
  <si>
    <t>UNIA ZWIĄZKÓW SPORTOWYCH WARSZAWY I MAZOWSZA</t>
  </si>
  <si>
    <t>*</t>
  </si>
  <si>
    <t>Ilość dni</t>
  </si>
  <si>
    <t>Stawka UM</t>
  </si>
  <si>
    <r>
      <t xml:space="preserve">SĘDZIA GŁÓWNY </t>
    </r>
    <r>
      <rPr>
        <sz val="18"/>
        <color theme="1"/>
        <rFont val="Calibri"/>
        <family val="2"/>
        <charset val="238"/>
        <scheme val="minor"/>
      </rPr>
      <t xml:space="preserve">/ </t>
    </r>
    <r>
      <rPr>
        <sz val="16"/>
        <color theme="1"/>
        <rFont val="Calibri"/>
        <family val="2"/>
        <charset val="238"/>
        <scheme val="minor"/>
      </rPr>
      <t>stawka dzienna              do</t>
    </r>
  </si>
  <si>
    <r>
      <t xml:space="preserve">SĘDZIA </t>
    </r>
    <r>
      <rPr>
        <sz val="18"/>
        <color theme="1"/>
        <rFont val="Calibri"/>
        <family val="2"/>
        <charset val="238"/>
        <scheme val="minor"/>
      </rPr>
      <t xml:space="preserve">/ </t>
    </r>
    <r>
      <rPr>
        <sz val="16"/>
        <color theme="1"/>
        <rFont val="Calibri"/>
        <family val="2"/>
        <charset val="238"/>
        <scheme val="minor"/>
      </rPr>
      <t>stawka dzienna                                 do</t>
    </r>
  </si>
  <si>
    <t>SUMA</t>
  </si>
  <si>
    <t>funkcja</t>
  </si>
  <si>
    <t>SĘDZIA GŁÓWNY</t>
  </si>
  <si>
    <t>SĘDZIA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</si>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</sst>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zł&quot;;[Red]\-#,##0\ &quot;zł&quot;"/>
    <numFmt numFmtId="164" formatCode="#,##0.00\ &quot;zł&quot;"/>
    <numFmt numFmtId="165" formatCode="#,##0\ &quot;zł&quot;"/>
    <numFmt numFmtId="166" formatCode="[$-F800]dddd\,\ mmmm\ dd\,\ yyyy"/>
    <numFmt numFmtId="167" formatCode="yyyy"/>
  </numFmts>
  <fonts count="2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8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26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7"/>
      <name val="Arial CE"/>
      <charset val="238"/>
    </font>
    <font>
      <b/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u/>
      <sz val="3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scheme val="minor"/>
    </font>
    <font>
      <b/>
      <u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164" fontId="9" fillId="2" borderId="11" xfId="0" applyNumberFormat="1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vertical="center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vertical="center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vertical="center"/>
      <protection locked="0"/>
    </xf>
    <xf numFmtId="0" fontId="7" fillId="2" borderId="19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65" fontId="7" fillId="0" borderId="1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13" fillId="0" borderId="0" xfId="0" applyFont="1"/>
    <xf numFmtId="0" fontId="0" fillId="3" borderId="0" xfId="0" applyFill="1"/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/>
    </xf>
    <xf numFmtId="2" fontId="13" fillId="3" borderId="0" xfId="0" applyNumberFormat="1" applyFont="1" applyFill="1"/>
    <xf numFmtId="0" fontId="13" fillId="3" borderId="0" xfId="0" applyFont="1" applyFill="1"/>
    <xf numFmtId="0" fontId="14" fillId="0" borderId="0" xfId="0" applyFont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0" fontId="0" fillId="0" borderId="6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3" borderId="0" xfId="0" quotePrefix="1" applyFill="1"/>
    <xf numFmtId="164" fontId="13" fillId="3" borderId="0" xfId="0" applyNumberFormat="1" applyFont="1" applyFill="1"/>
    <xf numFmtId="0" fontId="1" fillId="0" borderId="0" xfId="0" applyFont="1"/>
    <xf numFmtId="0" fontId="1" fillId="0" borderId="6" xfId="0" applyFont="1" applyBorder="1" applyAlignment="1">
      <alignment vertical="center"/>
    </xf>
    <xf numFmtId="0" fontId="0" fillId="0" borderId="17" xfId="0" applyBorder="1" applyAlignment="1">
      <alignment horizontal="center"/>
    </xf>
    <xf numFmtId="0" fontId="13" fillId="0" borderId="1" xfId="0" applyFont="1" applyBorder="1"/>
    <xf numFmtId="0" fontId="10" fillId="0" borderId="17" xfId="0" applyFont="1" applyBorder="1" applyAlignment="1">
      <alignment horizont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horizontal="left" vertical="center"/>
    </xf>
    <xf numFmtId="0" fontId="10" fillId="0" borderId="6" xfId="0" applyFont="1" applyBorder="1" applyAlignment="1">
      <alignment horizontal="center" vertical="top"/>
    </xf>
    <xf numFmtId="0" fontId="1" fillId="0" borderId="5" xfId="0" applyFont="1" applyBorder="1" applyAlignment="1">
      <alignment horizontal="center"/>
    </xf>
    <xf numFmtId="14" fontId="1" fillId="0" borderId="7" xfId="0" applyNumberFormat="1" applyFont="1" applyBorder="1" applyAlignment="1">
      <alignment horizontal="center" vertical="center"/>
    </xf>
    <xf numFmtId="166" fontId="1" fillId="0" borderId="8" xfId="0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6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7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6" fillId="0" borderId="0" xfId="0" applyFont="1"/>
    <xf numFmtId="0" fontId="5" fillId="0" borderId="0" xfId="0" applyFont="1" applyAlignment="1">
      <alignment horizontal="right"/>
    </xf>
    <xf numFmtId="0" fontId="11" fillId="0" borderId="0" xfId="0" applyFont="1"/>
    <xf numFmtId="0" fontId="5" fillId="0" borderId="0" xfId="0" applyFont="1" applyAlignment="1">
      <alignment horizontal="right" vertical="center"/>
    </xf>
    <xf numFmtId="6" fontId="6" fillId="0" borderId="0" xfId="0" applyNumberFormat="1" applyFont="1" applyAlignment="1">
      <alignment horizontal="left"/>
    </xf>
    <xf numFmtId="0" fontId="7" fillId="2" borderId="24" xfId="0" applyFont="1" applyFill="1" applyBorder="1" applyAlignment="1" applyProtection="1">
      <alignment horizontal="center" vertical="center"/>
      <protection locked="0"/>
    </xf>
    <xf numFmtId="1" fontId="9" fillId="2" borderId="11" xfId="0" applyNumberFormat="1" applyFont="1" applyFill="1" applyBorder="1" applyAlignment="1" applyProtection="1">
      <alignment horizontal="center" vertical="center"/>
      <protection locked="0"/>
    </xf>
    <xf numFmtId="165" fontId="6" fillId="0" borderId="15" xfId="0" applyNumberFormat="1" applyFont="1" applyBorder="1" applyAlignment="1">
      <alignment horizontal="center" vertical="center"/>
    </xf>
    <xf numFmtId="164" fontId="7" fillId="0" borderId="27" xfId="0" applyNumberFormat="1" applyFont="1" applyBorder="1" applyAlignment="1">
      <alignment horizontal="center" vertical="center"/>
    </xf>
    <xf numFmtId="165" fontId="7" fillId="0" borderId="27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6" xfId="0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164" fontId="9" fillId="0" borderId="11" xfId="0" applyNumberFormat="1" applyFont="1" applyBorder="1" applyAlignment="1">
      <alignment horizontal="center" vertical="center"/>
    </xf>
    <xf numFmtId="164" fontId="9" fillId="0" borderId="27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14" fontId="1" fillId="0" borderId="26" xfId="0" applyNumberFormat="1" applyFont="1" applyBorder="1" applyAlignment="1">
      <alignment horizontal="center" vertical="center"/>
    </xf>
    <xf numFmtId="14" fontId="20" fillId="2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2" fillId="0" borderId="23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2" borderId="23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6" fontId="21" fillId="0" borderId="0" xfId="0" applyNumberFormat="1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0</xdr:row>
      <xdr:rowOff>190499</xdr:rowOff>
    </xdr:from>
    <xdr:to>
      <xdr:col>1</xdr:col>
      <xdr:colOff>4000500</xdr:colOff>
      <xdr:row>6</xdr:row>
      <xdr:rowOff>187542</xdr:rowOff>
    </xdr:to>
    <xdr:pic>
      <xdr:nvPicPr>
        <xdr:cNvPr id="2" name="Obraz 1" descr="Unia log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0805" y="190499"/>
          <a:ext cx="3966883" cy="190204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I45"/>
  <sheetViews>
    <sheetView tabSelected="1" view="pageBreakPreview" topLeftCell="A2" zoomScale="80" zoomScaleNormal="100" zoomScaleSheetLayoutView="80" workbookViewId="0">
      <selection activeCell="G2" sqref="G2:L2"/>
    </sheetView>
  </sheetViews>
  <sheetFormatPr defaultRowHeight="15" x14ac:dyDescent="0.25"/>
  <cols>
    <col min="1" max="1" width="5.42578125" style="8" customWidth="1"/>
    <col min="2" max="2" width="60.7109375" style="8" customWidth="1"/>
    <col min="3" max="3" width="60" style="8" customWidth="1"/>
    <col min="4" max="4" width="25.5703125" style="8" bestFit="1" customWidth="1"/>
    <col min="5" max="11" width="20.7109375" style="8" customWidth="1"/>
    <col min="12" max="12" width="37.140625" style="8" customWidth="1"/>
    <col min="13" max="15" width="9.140625" style="8"/>
    <col min="16" max="24" width="9.140625" style="8" customWidth="1"/>
    <col min="25" max="26" width="9.140625" style="8"/>
    <col min="27" max="27" width="9.140625" style="8" hidden="1" customWidth="1"/>
    <col min="28" max="35" width="0" style="8" hidden="1" customWidth="1"/>
    <col min="36" max="16384" width="9.140625" style="8"/>
  </cols>
  <sheetData>
    <row r="2" spans="1:35" ht="45" customHeight="1" x14ac:dyDescent="0.25">
      <c r="B2" s="114"/>
      <c r="E2" s="101" t="s">
        <v>16</v>
      </c>
      <c r="F2" s="101"/>
      <c r="G2" s="111"/>
      <c r="H2" s="111"/>
      <c r="I2" s="111"/>
      <c r="J2" s="111"/>
      <c r="K2" s="111"/>
      <c r="L2" s="111"/>
    </row>
    <row r="3" spans="1:35" ht="15" customHeight="1" x14ac:dyDescent="0.25">
      <c r="B3" s="114"/>
      <c r="K3" s="9"/>
      <c r="L3"/>
    </row>
    <row r="4" spans="1:35" ht="45" customHeight="1" x14ac:dyDescent="0.25">
      <c r="B4" s="114"/>
      <c r="E4" s="113" t="s">
        <v>17</v>
      </c>
      <c r="F4" s="113"/>
      <c r="G4" s="111"/>
      <c r="H4" s="111"/>
      <c r="I4" s="111"/>
      <c r="J4" s="111"/>
      <c r="K4" s="111"/>
      <c r="L4" s="111"/>
    </row>
    <row r="8" spans="1:35" ht="46.5" x14ac:dyDescent="0.25">
      <c r="B8" s="84" t="s">
        <v>55</v>
      </c>
      <c r="C8" s="112" t="s">
        <v>51</v>
      </c>
      <c r="D8" s="112"/>
      <c r="E8" s="112"/>
      <c r="F8" s="112"/>
      <c r="G8" s="112"/>
      <c r="H8" s="112"/>
      <c r="I8" s="112"/>
      <c r="J8" s="112"/>
      <c r="K8" s="62" t="str">
        <f>B38</f>
        <v>X</v>
      </c>
      <c r="L8" s="63" t="s">
        <v>53</v>
      </c>
    </row>
    <row r="9" spans="1:35" ht="18.75" x14ac:dyDescent="0.25">
      <c r="B9" s="10" t="s">
        <v>0</v>
      </c>
    </row>
    <row r="10" spans="1:35" ht="15.75" thickBot="1" x14ac:dyDescent="0.3"/>
    <row r="11" spans="1:35" ht="45" customHeight="1" thickBot="1" x14ac:dyDescent="0.3">
      <c r="A11" s="11" t="s">
        <v>1</v>
      </c>
      <c r="B11" s="11" t="s">
        <v>2</v>
      </c>
      <c r="C11" s="11" t="s">
        <v>15</v>
      </c>
      <c r="D11" s="11" t="s">
        <v>62</v>
      </c>
      <c r="E11" s="12" t="s">
        <v>58</v>
      </c>
      <c r="F11" s="12" t="s">
        <v>57</v>
      </c>
      <c r="G11" s="12" t="s">
        <v>33</v>
      </c>
      <c r="H11" s="12" t="s">
        <v>26</v>
      </c>
      <c r="I11" s="12" t="s">
        <v>27</v>
      </c>
      <c r="J11" s="12" t="s">
        <v>32</v>
      </c>
      <c r="K11" s="13" t="s">
        <v>3</v>
      </c>
      <c r="L11" s="57" t="s">
        <v>54</v>
      </c>
    </row>
    <row r="12" spans="1:35" ht="54" customHeight="1" x14ac:dyDescent="0.25">
      <c r="A12" s="14" t="s">
        <v>4</v>
      </c>
      <c r="B12" s="2"/>
      <c r="C12" s="3"/>
      <c r="D12" s="3"/>
      <c r="E12" s="1">
        <v>0</v>
      </c>
      <c r="F12" s="70"/>
      <c r="G12" s="82">
        <f>E12*F12</f>
        <v>0</v>
      </c>
      <c r="H12" s="15">
        <f>G12*20%</f>
        <v>0</v>
      </c>
      <c r="I12" s="16">
        <f>G12-H12</f>
        <v>0</v>
      </c>
      <c r="J12" s="16">
        <f>I12*12%</f>
        <v>0</v>
      </c>
      <c r="K12" s="16">
        <f>G12-J12</f>
        <v>0</v>
      </c>
      <c r="L12" s="17"/>
    </row>
    <row r="13" spans="1:35" ht="54" customHeight="1" thickBot="1" x14ac:dyDescent="0.3">
      <c r="A13" s="14" t="s">
        <v>5</v>
      </c>
      <c r="B13" s="4"/>
      <c r="C13" s="3"/>
      <c r="D13" s="3"/>
      <c r="E13" s="1">
        <v>0</v>
      </c>
      <c r="F13" s="70"/>
      <c r="G13" s="82">
        <f>E13*F13</f>
        <v>0</v>
      </c>
      <c r="H13" s="15">
        <f t="shared" ref="H13:H26" si="0">G13*20%</f>
        <v>0</v>
      </c>
      <c r="I13" s="16">
        <f t="shared" ref="I13:I26" si="1">G13-H13</f>
        <v>0</v>
      </c>
      <c r="J13" s="16">
        <f t="shared" ref="J13:J26" si="2">I13*12%</f>
        <v>0</v>
      </c>
      <c r="K13" s="16">
        <f>G13-J13</f>
        <v>0</v>
      </c>
      <c r="L13" s="17"/>
      <c r="AA13" s="22"/>
      <c r="AB13" s="23" t="s">
        <v>39</v>
      </c>
      <c r="AC13" s="23" t="s">
        <v>40</v>
      </c>
      <c r="AD13" s="23" t="s">
        <v>41</v>
      </c>
      <c r="AE13" s="23" t="s">
        <v>42</v>
      </c>
      <c r="AF13" s="23" t="s">
        <v>43</v>
      </c>
      <c r="AG13" s="23" t="s">
        <v>44</v>
      </c>
      <c r="AH13" s="23" t="s">
        <v>45</v>
      </c>
      <c r="AI13" s="23" t="s">
        <v>46</v>
      </c>
    </row>
    <row r="14" spans="1:35" ht="54" customHeight="1" thickBot="1" x14ac:dyDescent="0.25">
      <c r="A14" s="14" t="s">
        <v>6</v>
      </c>
      <c r="B14" s="4"/>
      <c r="C14" s="3"/>
      <c r="D14" s="3"/>
      <c r="E14" s="1">
        <v>0</v>
      </c>
      <c r="F14" s="70"/>
      <c r="G14" s="82">
        <f t="shared" ref="G14:G26" si="3">E14*F14</f>
        <v>0</v>
      </c>
      <c r="H14" s="15">
        <f t="shared" si="0"/>
        <v>0</v>
      </c>
      <c r="I14" s="16">
        <f t="shared" si="1"/>
        <v>0</v>
      </c>
      <c r="J14" s="16">
        <f t="shared" si="2"/>
        <v>0</v>
      </c>
      <c r="K14" s="16">
        <f t="shared" ref="K14:K26" si="4">G14-J14</f>
        <v>0</v>
      </c>
      <c r="L14" s="17"/>
      <c r="AA14" s="26">
        <f>K27</f>
        <v>0</v>
      </c>
      <c r="AB14" s="27">
        <f>INT(AA14/1000)</f>
        <v>0</v>
      </c>
      <c r="AC14" s="27">
        <f>INT(AA14/100)-AB14*10</f>
        <v>0</v>
      </c>
      <c r="AD14" s="27">
        <f>INT(AA14/10)-AC14*10-AB14*100</f>
        <v>0</v>
      </c>
      <c r="AE14" s="27">
        <f>INT(AA14)-AD14*10-AC14*100-AB14*1000</f>
        <v>0</v>
      </c>
      <c r="AF14" s="27">
        <f>AD14*10+AE14</f>
        <v>0</v>
      </c>
      <c r="AG14" s="27">
        <f>INT(AA14*10)-AE14*10-AD14*100-AC14*1000-AB14*10000</f>
        <v>0</v>
      </c>
      <c r="AH14" s="27">
        <f>INT(AA14*100)-AG14*10-AE14*100-AD14*1000-AC14*10000-AB14*100000</f>
        <v>0</v>
      </c>
      <c r="AI14" s="28">
        <f>AH14+AG14*10</f>
        <v>0</v>
      </c>
    </row>
    <row r="15" spans="1:35" ht="54" customHeight="1" x14ac:dyDescent="0.2">
      <c r="A15" s="14" t="s">
        <v>7</v>
      </c>
      <c r="B15" s="4"/>
      <c r="C15" s="3"/>
      <c r="D15" s="3"/>
      <c r="E15" s="1">
        <v>0</v>
      </c>
      <c r="F15" s="70"/>
      <c r="G15" s="82">
        <f t="shared" si="3"/>
        <v>0</v>
      </c>
      <c r="H15" s="15">
        <f t="shared" si="0"/>
        <v>0</v>
      </c>
      <c r="I15" s="16">
        <f t="shared" si="1"/>
        <v>0</v>
      </c>
      <c r="J15" s="16">
        <f t="shared" si="2"/>
        <v>0</v>
      </c>
      <c r="K15" s="16">
        <f t="shared" si="4"/>
        <v>0</v>
      </c>
      <c r="L15" s="17"/>
      <c r="AA15" s="29"/>
      <c r="AB15" s="28"/>
      <c r="AC15" s="28"/>
      <c r="AD15" s="28"/>
      <c r="AE15" s="28"/>
      <c r="AF15" s="28"/>
      <c r="AG15" s="28"/>
      <c r="AH15" s="28"/>
      <c r="AI15" s="28"/>
    </row>
    <row r="16" spans="1:35" ht="54" customHeight="1" x14ac:dyDescent="0.2">
      <c r="A16" s="14" t="s">
        <v>8</v>
      </c>
      <c r="B16" s="4"/>
      <c r="C16" s="3"/>
      <c r="D16" s="3"/>
      <c r="E16" s="1">
        <v>0</v>
      </c>
      <c r="F16" s="70"/>
      <c r="G16" s="82">
        <f t="shared" si="3"/>
        <v>0</v>
      </c>
      <c r="H16" s="15">
        <f t="shared" si="0"/>
        <v>0</v>
      </c>
      <c r="I16" s="16">
        <f t="shared" si="1"/>
        <v>0</v>
      </c>
      <c r="J16" s="16">
        <f t="shared" si="2"/>
        <v>0</v>
      </c>
      <c r="K16" s="16">
        <f t="shared" si="4"/>
        <v>0</v>
      </c>
      <c r="L16" s="17"/>
      <c r="AA16" s="22"/>
      <c r="AB16" s="28"/>
      <c r="AC16" s="28"/>
      <c r="AD16" s="28"/>
      <c r="AE16" s="28"/>
      <c r="AF16" s="28"/>
      <c r="AG16" s="28"/>
      <c r="AH16" s="28"/>
      <c r="AI16" s="28"/>
    </row>
    <row r="17" spans="1:35" ht="54" customHeight="1" x14ac:dyDescent="0.2">
      <c r="A17" s="14" t="s">
        <v>9</v>
      </c>
      <c r="B17" s="4"/>
      <c r="C17" s="3"/>
      <c r="D17" s="3"/>
      <c r="E17" s="1">
        <v>0</v>
      </c>
      <c r="F17" s="70"/>
      <c r="G17" s="82">
        <f t="shared" si="3"/>
        <v>0</v>
      </c>
      <c r="H17" s="15">
        <f t="shared" si="0"/>
        <v>0</v>
      </c>
      <c r="I17" s="16">
        <f t="shared" si="1"/>
        <v>0</v>
      </c>
      <c r="J17" s="16">
        <f t="shared" si="2"/>
        <v>0</v>
      </c>
      <c r="K17" s="16">
        <f t="shared" si="4"/>
        <v>0</v>
      </c>
      <c r="L17" s="17"/>
      <c r="AA17" s="22"/>
      <c r="AB17" s="28" t="str">
        <f>IF(AB14=0,"",IF(AB14=1,"jeden",IF(AB14=2,"dwa",IF(AB14=3,"trzy",IF(AB14=4,"cztery",IF(AB14=5,"pięć",IF(AB14=6,"sześć",IF(AB14=7,"siedem",IF(AB14=8,"osiem","dziewięć")))))))))</f>
        <v/>
      </c>
      <c r="AC17" s="28" t="str">
        <f>IF(AC14=0,"",IF(AC14=1,"sto",IF(AC14=2,"dwieście",IF(AC14=3,"trzy",IF(AC14=4,"cztery",IF(AC14=5,"pięć",IF(AC14=6,"sześć",IF(AC14=7,"siedem",IF(AC14=8,"osiem","dziewięć")))))))))</f>
        <v/>
      </c>
      <c r="AD17" s="28" t="str">
        <f>IF(OR(AD14=0,AND(AF14&gt;10,AF14&lt;20)),"",IF(AD14=1,"dziesięć",IF(AD14=2,"dwadzieścia",IF(AD14=3,"trzy",IF(AD14=4,"cztery",IF(AD14=5,"pięć",IF(AD14=6,"sześć",IF(AD14=7,"siedem",IF(AD14=8,"osiem","dziewięć")))))))))</f>
        <v/>
      </c>
      <c r="AE17" s="28" t="str">
        <f>IF(OR(AE14=0,AND(AF14&gt;10,AF14&lt;20)),"",IF(AE14=1,"jeden",IF(AE14=2,"dwa",IF(AE14=3,"trzy",IF(AE14=4,"cztery",IF(AE14=5,"pięć",IF(AE14=6,"sześć",IF(AE14=7,"siedem",IF(AE14=8,"osiem","dziewięć")))))))))</f>
        <v/>
      </c>
      <c r="AF17" s="28" t="str">
        <f>IF(AF14=11,"jedenaście",IF(AF14=12,"dwanaście",IF(AF14=13,"trzynaście",IF(AF14=14,"czterynaście",IF(AF14=15,"piętnaście",IF(AF14=16,"szesnaście",IF(AF14=17,"siedemnaście",IF(AF14=18,"osiemnaście",IF(AF14=19,"dziewiętnaście","")))))))))</f>
        <v/>
      </c>
      <c r="AG17" s="28" t="str">
        <f>IF(OR(AG14=0,AND(AI14&gt;10,AI14&lt;20)),"",IF(AG14=1,"dziesięć",IF(AG14=2,"dwadzieścia",IF(AG14=3,"trzy",IF(AG14=4,"cztery",IF(AG14=5,"pięć",IF(AG14=6,"sześć",IF(AG14=7,"siedem",IF(AG14=8,"osiem","dziewięć")))))))))</f>
        <v/>
      </c>
      <c r="AH17" s="28" t="str">
        <f>IF(OR(AH14=0,AND(AI14&gt;10,AI14&lt;20)),"",IF(AH14=1,"jeden",IF(AH14=2,"dwa",IF(AH14=3,"trzy",IF(AH14=4,"cztery",IF(AH14=5,"pięć",IF(AH14=6,"sześć",IF(AH14=7,"siedem",IF(AH14=8,"osiem","dziewięć")))))))))</f>
        <v/>
      </c>
      <c r="AI17" s="28" t="str">
        <f>IF(AI14=11,"jedenaście",IF(AI14=12,"dwanaście",IF(AI14=13,"trzynaście",IF(AI14=14,"czterynaście",IF(AI14=15,"piętnaście",IF(AI14=16,"szesnaście",IF(AI14=17,"siedemnaście",IF(AI14=18,"osiemnaście",IF(AI14=19,"dziewiętnaście","")))))))))</f>
        <v/>
      </c>
    </row>
    <row r="18" spans="1:35" ht="54" customHeight="1" x14ac:dyDescent="0.2">
      <c r="A18" s="14" t="s">
        <v>10</v>
      </c>
      <c r="B18" s="4"/>
      <c r="C18" s="5"/>
      <c r="D18" s="3"/>
      <c r="E18" s="1">
        <v>0</v>
      </c>
      <c r="F18" s="70"/>
      <c r="G18" s="82">
        <f t="shared" si="3"/>
        <v>0</v>
      </c>
      <c r="H18" s="15">
        <f t="shared" si="0"/>
        <v>0</v>
      </c>
      <c r="I18" s="16">
        <f t="shared" si="1"/>
        <v>0</v>
      </c>
      <c r="J18" s="16">
        <f t="shared" si="2"/>
        <v>0</v>
      </c>
      <c r="K18" s="16">
        <f t="shared" si="4"/>
        <v>0</v>
      </c>
      <c r="L18" s="17"/>
      <c r="AA18" s="22"/>
      <c r="AB18" s="28" t="str">
        <f>IF(AB14=0,"",IF(AB14=1,"tysiąc",IF(AND(AB14&gt;1,AB14&lt;5),"tysiące","tysięcy")))</f>
        <v/>
      </c>
      <c r="AC18" s="28" t="str">
        <f>IF(AC14&lt;3,"",IF(OR(AC14=3,AC14=4),"sta","set"))</f>
        <v/>
      </c>
      <c r="AD18" s="28" t="str">
        <f>IF(AD14&lt;3,"",IF(OR(AD14=3,AD14=4),"dzieści","dziesiąt"))</f>
        <v/>
      </c>
      <c r="AE18" s="28"/>
      <c r="AF18" s="28"/>
      <c r="AG18" s="28" t="str">
        <f>IF(AG14&lt;3,"",IF(OR(AG14=3,AG14=4),"dzieści","dziesiąt"))</f>
        <v/>
      </c>
      <c r="AH18" s="28"/>
      <c r="AI18" s="28"/>
    </row>
    <row r="19" spans="1:35" ht="54" customHeight="1" x14ac:dyDescent="0.2">
      <c r="A19" s="14" t="s">
        <v>11</v>
      </c>
      <c r="B19" s="4"/>
      <c r="C19" s="5"/>
      <c r="D19" s="3"/>
      <c r="E19" s="1">
        <v>0</v>
      </c>
      <c r="F19" s="70"/>
      <c r="G19" s="82">
        <f t="shared" si="3"/>
        <v>0</v>
      </c>
      <c r="H19" s="15">
        <f t="shared" si="0"/>
        <v>0</v>
      </c>
      <c r="I19" s="16">
        <f t="shared" si="1"/>
        <v>0</v>
      </c>
      <c r="J19" s="16">
        <f t="shared" si="2"/>
        <v>0</v>
      </c>
      <c r="K19" s="16">
        <f t="shared" si="4"/>
        <v>0</v>
      </c>
      <c r="L19" s="17"/>
      <c r="P19" s="8" t="s">
        <v>63</v>
      </c>
      <c r="AA19" s="22"/>
      <c r="AB19" s="28"/>
      <c r="AC19" s="28"/>
      <c r="AD19" s="28"/>
      <c r="AE19" s="28"/>
      <c r="AF19" s="28"/>
      <c r="AG19" s="28"/>
      <c r="AH19" s="28"/>
      <c r="AI19" s="28"/>
    </row>
    <row r="20" spans="1:35" ht="54" customHeight="1" x14ac:dyDescent="0.2">
      <c r="A20" s="14" t="s">
        <v>12</v>
      </c>
      <c r="B20" s="4"/>
      <c r="C20" s="5"/>
      <c r="D20" s="3"/>
      <c r="E20" s="1">
        <v>0</v>
      </c>
      <c r="F20" s="70"/>
      <c r="G20" s="82">
        <f t="shared" si="3"/>
        <v>0</v>
      </c>
      <c r="H20" s="15">
        <f t="shared" si="0"/>
        <v>0</v>
      </c>
      <c r="I20" s="16">
        <f t="shared" si="1"/>
        <v>0</v>
      </c>
      <c r="J20" s="16">
        <f t="shared" si="2"/>
        <v>0</v>
      </c>
      <c r="K20" s="16">
        <f t="shared" si="4"/>
        <v>0</v>
      </c>
      <c r="L20" s="17"/>
      <c r="P20" s="8" t="s">
        <v>64</v>
      </c>
      <c r="AA20" s="22"/>
      <c r="AB20" s="28"/>
      <c r="AC20" s="28"/>
      <c r="AD20" s="28"/>
      <c r="AE20" s="28"/>
      <c r="AF20" s="28"/>
      <c r="AG20" s="28"/>
      <c r="AH20" s="28"/>
      <c r="AI20" s="28"/>
    </row>
    <row r="21" spans="1:35" ht="54" customHeight="1" thickBot="1" x14ac:dyDescent="0.3">
      <c r="A21" s="14" t="s">
        <v>13</v>
      </c>
      <c r="B21" s="4"/>
      <c r="C21" s="5"/>
      <c r="D21" s="3"/>
      <c r="E21" s="1">
        <v>0</v>
      </c>
      <c r="F21" s="70"/>
      <c r="G21" s="82">
        <f t="shared" si="3"/>
        <v>0</v>
      </c>
      <c r="H21" s="15">
        <f t="shared" si="0"/>
        <v>0</v>
      </c>
      <c r="I21" s="16">
        <f t="shared" si="1"/>
        <v>0</v>
      </c>
      <c r="J21" s="16">
        <f t="shared" si="2"/>
        <v>0</v>
      </c>
      <c r="K21" s="16">
        <f t="shared" si="4"/>
        <v>0</v>
      </c>
      <c r="L21" s="17"/>
      <c r="AA21" s="22"/>
      <c r="AB21" s="42" t="s">
        <v>47</v>
      </c>
      <c r="AC21" s="28"/>
      <c r="AD21" s="28"/>
      <c r="AE21" s="43" t="str">
        <f>IF(INT(AA14)&gt;0,IF(OR(AND(AF14&gt;10,AF14&lt;22),AF14=31,AF14=41,AF14=51,AF14=61,AF14=71,AF14=81,AF14=91),"złotych",IF(AE14=1,"złoty",IF(AND(AE14&gt;1,AE14&lt;5),"złote",IF(OR(AE14=0,AE14&gt;4),"złotych")))),"")</f>
        <v/>
      </c>
      <c r="AF21" s="43"/>
      <c r="AG21" s="28"/>
      <c r="AH21" s="43" t="str">
        <f>IF(AA14-INT(AA14)&gt;0,IF(OR(AND(AI14&gt;10,AI14&lt;22),AI14=31,AI14=41,AI14=51,AI14=61,AI14=71,AI14=81,AI14=91),"groszy",IF(AH14=1,"grosz",IF(AND(AH14&gt;1,AH14&lt;5),"grosze",IF(OR(AH14=0,AH14&gt;4),"groszy")))),"")</f>
        <v/>
      </c>
      <c r="AI21" s="28"/>
    </row>
    <row r="22" spans="1:35" ht="54" customHeight="1" thickBot="1" x14ac:dyDescent="0.25">
      <c r="A22" s="14" t="s">
        <v>14</v>
      </c>
      <c r="B22" s="6"/>
      <c r="C22" s="7"/>
      <c r="D22" s="3"/>
      <c r="E22" s="1">
        <v>0</v>
      </c>
      <c r="F22" s="70"/>
      <c r="G22" s="82">
        <f t="shared" si="3"/>
        <v>0</v>
      </c>
      <c r="H22" s="15">
        <f t="shared" si="0"/>
        <v>0</v>
      </c>
      <c r="I22" s="16">
        <f t="shared" si="1"/>
        <v>0</v>
      </c>
      <c r="J22" s="16">
        <f t="shared" si="2"/>
        <v>0</v>
      </c>
      <c r="K22" s="16">
        <f t="shared" si="4"/>
        <v>0</v>
      </c>
      <c r="L22" s="18"/>
      <c r="AA22" s="47" t="str">
        <f>AB17&amp;" "&amp;AB18&amp;" "&amp;AC17&amp;AC18&amp;" "&amp;AD17&amp;AD18&amp;" "&amp;AE17&amp;AF17&amp;" "&amp;AE21&amp;" "&amp;AG17&amp;AG18&amp;" "&amp;AH17&amp;AI17&amp; " "&amp;AH21</f>
        <v xml:space="preserve">        </v>
      </c>
      <c r="AB22" s="22"/>
      <c r="AC22" s="22"/>
      <c r="AD22" s="22"/>
      <c r="AE22" s="22"/>
      <c r="AF22" s="22"/>
      <c r="AG22" s="22"/>
      <c r="AH22" s="22"/>
      <c r="AI22" s="22"/>
    </row>
    <row r="23" spans="1:35" ht="54" customHeight="1" x14ac:dyDescent="0.25">
      <c r="A23" s="14" t="s">
        <v>35</v>
      </c>
      <c r="B23" s="6"/>
      <c r="C23" s="7"/>
      <c r="D23" s="3"/>
      <c r="E23" s="1">
        <v>0</v>
      </c>
      <c r="F23" s="70"/>
      <c r="G23" s="82">
        <f t="shared" si="3"/>
        <v>0</v>
      </c>
      <c r="H23" s="15">
        <f t="shared" si="0"/>
        <v>0</v>
      </c>
      <c r="I23" s="16">
        <f t="shared" si="1"/>
        <v>0</v>
      </c>
      <c r="J23" s="16">
        <f t="shared" si="2"/>
        <v>0</v>
      </c>
      <c r="K23" s="16">
        <f t="shared" si="4"/>
        <v>0</v>
      </c>
      <c r="L23" s="19"/>
    </row>
    <row r="24" spans="1:35" ht="54" customHeight="1" x14ac:dyDescent="0.25">
      <c r="A24" s="14" t="s">
        <v>36</v>
      </c>
      <c r="B24" s="4"/>
      <c r="C24" s="5"/>
      <c r="D24" s="3"/>
      <c r="E24" s="1">
        <v>0</v>
      </c>
      <c r="F24" s="70"/>
      <c r="G24" s="82">
        <f t="shared" si="3"/>
        <v>0</v>
      </c>
      <c r="H24" s="15">
        <f t="shared" si="0"/>
        <v>0</v>
      </c>
      <c r="I24" s="16">
        <f t="shared" si="1"/>
        <v>0</v>
      </c>
      <c r="J24" s="16">
        <f t="shared" si="2"/>
        <v>0</v>
      </c>
      <c r="K24" s="16">
        <f t="shared" si="4"/>
        <v>0</v>
      </c>
      <c r="L24" s="20"/>
    </row>
    <row r="25" spans="1:35" ht="54" customHeight="1" x14ac:dyDescent="0.25">
      <c r="A25" s="14" t="s">
        <v>37</v>
      </c>
      <c r="B25" s="4"/>
      <c r="C25" s="5"/>
      <c r="D25" s="3"/>
      <c r="E25" s="1">
        <v>0</v>
      </c>
      <c r="F25" s="70"/>
      <c r="G25" s="82">
        <f t="shared" si="3"/>
        <v>0</v>
      </c>
      <c r="H25" s="15">
        <f t="shared" si="0"/>
        <v>0</v>
      </c>
      <c r="I25" s="16">
        <f t="shared" si="1"/>
        <v>0</v>
      </c>
      <c r="J25" s="16">
        <f t="shared" si="2"/>
        <v>0</v>
      </c>
      <c r="K25" s="16">
        <f t="shared" si="4"/>
        <v>0</v>
      </c>
      <c r="L25" s="20"/>
    </row>
    <row r="26" spans="1:35" ht="54" customHeight="1" thickBot="1" x14ac:dyDescent="0.3">
      <c r="A26" s="21" t="s">
        <v>38</v>
      </c>
      <c r="B26" s="6"/>
      <c r="C26" s="7"/>
      <c r="D26" s="3"/>
      <c r="E26" s="1">
        <v>0</v>
      </c>
      <c r="F26" s="70"/>
      <c r="G26" s="83">
        <f t="shared" si="3"/>
        <v>0</v>
      </c>
      <c r="H26" s="72">
        <f t="shared" si="0"/>
        <v>0</v>
      </c>
      <c r="I26" s="73">
        <f t="shared" si="1"/>
        <v>0</v>
      </c>
      <c r="J26" s="16">
        <f t="shared" si="2"/>
        <v>0</v>
      </c>
      <c r="K26" s="16">
        <f t="shared" si="4"/>
        <v>0</v>
      </c>
      <c r="L26" s="19"/>
      <c r="P26" s="22"/>
      <c r="Q26" s="23" t="s">
        <v>39</v>
      </c>
      <c r="R26" s="23" t="s">
        <v>40</v>
      </c>
      <c r="S26" s="23" t="s">
        <v>41</v>
      </c>
      <c r="T26" s="23" t="s">
        <v>42</v>
      </c>
      <c r="U26" s="23" t="s">
        <v>43</v>
      </c>
      <c r="V26" s="23" t="s">
        <v>44</v>
      </c>
      <c r="W26" s="23" t="s">
        <v>45</v>
      </c>
      <c r="X26" s="23" t="s">
        <v>46</v>
      </c>
    </row>
    <row r="27" spans="1:35" ht="35.1" customHeight="1" thickBot="1" x14ac:dyDescent="0.25">
      <c r="A27" s="90"/>
      <c r="B27" s="91"/>
      <c r="C27" s="91"/>
      <c r="D27" s="86"/>
      <c r="E27" s="74"/>
      <c r="F27" s="75" t="s">
        <v>61</v>
      </c>
      <c r="G27" s="85">
        <f>SUM(G12:G26)</f>
        <v>0</v>
      </c>
      <c r="H27" s="74"/>
      <c r="I27" s="75"/>
      <c r="J27" s="71">
        <f>SUM(J12:J26)</f>
        <v>0</v>
      </c>
      <c r="K27" s="24">
        <f>SUM(K12:K26)</f>
        <v>0</v>
      </c>
      <c r="L27" s="25"/>
      <c r="P27" s="26">
        <f>K27</f>
        <v>0</v>
      </c>
      <c r="Q27" s="27">
        <f>INT(P27/1000)</f>
        <v>0</v>
      </c>
      <c r="R27" s="27">
        <f>INT(P27/100)-Q27*10</f>
        <v>0</v>
      </c>
      <c r="S27" s="27">
        <f>INT(P27/10)-R27*10-Q27*100</f>
        <v>0</v>
      </c>
      <c r="T27" s="27">
        <f>INT(P27)-S27*10-R27*100-Q27*1000</f>
        <v>0</v>
      </c>
      <c r="U27" s="27">
        <f>S27*10+T27</f>
        <v>0</v>
      </c>
      <c r="V27" s="27">
        <f>INT(P27*10)-T27*10-S27*100-R27*1000-Q27*10000</f>
        <v>0</v>
      </c>
      <c r="W27" s="27">
        <f>INT(P27*100)-V27*10-T27*100-S27*1000-R27*10000-Q27*100000</f>
        <v>0</v>
      </c>
      <c r="X27" s="28">
        <f>W27+V27*10</f>
        <v>0</v>
      </c>
    </row>
    <row r="28" spans="1:35" ht="35.1" customHeight="1" x14ac:dyDescent="0.35">
      <c r="A28" s="65" t="s">
        <v>56</v>
      </c>
      <c r="B28" s="64" t="s">
        <v>60</v>
      </c>
      <c r="C28" s="68">
        <v>300</v>
      </c>
      <c r="D28" s="68"/>
      <c r="P28" s="29"/>
      <c r="Q28" s="28"/>
      <c r="R28" s="28"/>
      <c r="S28" s="28"/>
      <c r="T28" s="28"/>
      <c r="U28" s="28"/>
      <c r="V28" s="28"/>
      <c r="W28" s="28"/>
      <c r="X28" s="28"/>
    </row>
    <row r="29" spans="1:35" ht="35.1" customHeight="1" x14ac:dyDescent="0.35">
      <c r="A29" s="65" t="s">
        <v>56</v>
      </c>
      <c r="B29" s="64" t="s">
        <v>59</v>
      </c>
      <c r="C29" s="68">
        <v>350</v>
      </c>
      <c r="D29" s="68"/>
      <c r="P29" s="22"/>
      <c r="Q29" s="28"/>
      <c r="R29" s="28"/>
      <c r="S29" s="28"/>
      <c r="T29" s="28"/>
      <c r="U29" s="28"/>
      <c r="V29" s="28"/>
      <c r="W29" s="28"/>
      <c r="X29" s="28"/>
    </row>
    <row r="30" spans="1:35" ht="27.75" customHeight="1" x14ac:dyDescent="0.2">
      <c r="B30" s="92" t="s">
        <v>18</v>
      </c>
      <c r="C30" s="92"/>
      <c r="D30" s="67"/>
      <c r="E30" s="93" t="str">
        <f>P35</f>
        <v xml:space="preserve">        </v>
      </c>
      <c r="F30" s="93"/>
      <c r="G30" s="93"/>
      <c r="H30" s="93"/>
      <c r="I30" s="93"/>
      <c r="J30" s="93"/>
      <c r="P30" s="22"/>
      <c r="Q30" s="28" t="str">
        <f>IF(Q27=0,"",IF(Q27=1,"jeden",IF(Q27=2,"dwa",IF(Q27=3,"trzy",IF(Q27=4,"cztery",IF(Q27=5,"pięć",IF(Q27=6,"sześć",IF(Q27=7,"siedem",IF(Q27=8,"osiem","dziewięć")))))))))</f>
        <v/>
      </c>
      <c r="R30" s="28" t="str">
        <f>IF(R27=0,"",IF(R27=1,"sto",IF(R27=2,"dwieście",IF(R27=3,"trzy",IF(R27=4,"cztery",IF(R27=5,"pięć",IF(R27=6,"sześć",IF(R27=7,"siedem",IF(R27=8,"osiem","dziewięć")))))))))</f>
        <v/>
      </c>
      <c r="S30" s="28" t="str">
        <f>IF(OR(S27=0,AND(U27&gt;10,U27&lt;20)),"",IF(S27=1,"dziesięć",IF(S27=2,"dwadzieścia",IF(S27=3,"trzy",IF(S27=4,"cztery",IF(S27=5,"pięć",IF(S27=6,"sześć",IF(S27=7,"siedem",IF(S27=8,"osiem","dziewięć")))))))))</f>
        <v/>
      </c>
      <c r="T30" s="28" t="str">
        <f>IF(OR(T27=0,AND(U27&gt;10,U27&lt;20)),"",IF(T27=1,"jeden",IF(T27=2,"dwa",IF(T27=3,"trzy",IF(T27=4,"cztery",IF(T27=5,"pięć",IF(T27=6,"sześć",IF(T27=7,"siedem",IF(T27=8,"osiem","dziewięć")))))))))</f>
        <v/>
      </c>
      <c r="U30" s="28" t="str">
        <f>IF(U27=11,"jedenaście",IF(U27=12,"dwanaście",IF(U27=13,"trzynaście",IF(U27=14,"czterynaście",IF(U27=15,"piętnaście",IF(U27=16,"szesnaście",IF(U27=17,"siedemnaście",IF(U27=18,"osiemnaście",IF(U27=19,"dziewiętnaście","")))))))))</f>
        <v/>
      </c>
      <c r="V30" s="28" t="str">
        <f>IF(OR(V27=0,AND(X27&gt;10,X27&lt;20)),"",IF(V27=1,"dziesięć",IF(V27=2,"dwadzieścia",IF(V27=3,"trzy",IF(V27=4,"cztery",IF(V27=5,"pięć",IF(V27=6,"sześć",IF(V27=7,"siedem",IF(V27=8,"osiem","dziewięć")))))))))</f>
        <v/>
      </c>
      <c r="W30" s="28" t="str">
        <f>IF(OR(W27=0,AND(X27&gt;10,X27&lt;20)),"",IF(W27=1,"jeden",IF(W27=2,"dwa",IF(W27=3,"trzy",IF(W27=4,"cztery",IF(W27=5,"pięć",IF(W27=6,"sześć",IF(W27=7,"siedem",IF(W27=8,"osiem","dziewięć")))))))))</f>
        <v/>
      </c>
      <c r="X30" s="28" t="str">
        <f>IF(X27=11,"jedenaście",IF(X27=12,"dwanaście",IF(X27=13,"trzynaście",IF(X27=14,"czterynaście",IF(X27=15,"piętnaście",IF(X27=16,"szesnaście",IF(X27=17,"siedemnaście",IF(X27=18,"osiemnaście",IF(X27=19,"dziewiętnaście","")))))))))</f>
        <v/>
      </c>
    </row>
    <row r="31" spans="1:35" ht="35.1" customHeight="1" thickBot="1" x14ac:dyDescent="0.4">
      <c r="F31" s="100" t="s">
        <v>55</v>
      </c>
      <c r="G31" s="100"/>
      <c r="H31" s="100"/>
      <c r="I31" s="100"/>
      <c r="J31" s="100"/>
      <c r="K31" s="100"/>
      <c r="L31" s="100"/>
      <c r="P31" s="22"/>
      <c r="Q31" s="28" t="str">
        <f>IF(Q27=0,"",IF(Q27=1,"tysiąc",IF(AND(Q27&gt;1,Q27&lt;5),"tysiące","tysięcy")))</f>
        <v/>
      </c>
      <c r="R31" s="28" t="str">
        <f>IF(R27&lt;3,"",IF(OR(R27=3,R27=4),"sta","set"))</f>
        <v/>
      </c>
      <c r="S31" s="28" t="str">
        <f>IF(S27&lt;3,"",IF(OR(S27=3,S27=4),"dzieści","dziesiąt"))</f>
        <v/>
      </c>
      <c r="T31" s="28"/>
      <c r="U31" s="28"/>
      <c r="V31" s="28" t="str">
        <f>IF(V27&lt;3,"",IF(OR(V27=3,V27=4),"dzieści","dziesiąt"))</f>
        <v/>
      </c>
      <c r="W31" s="28"/>
      <c r="X31" s="28"/>
    </row>
    <row r="32" spans="1:35" ht="37.5" customHeight="1" x14ac:dyDescent="0.2">
      <c r="A32" s="102" t="s">
        <v>19</v>
      </c>
      <c r="B32" s="103"/>
      <c r="C32" s="30" t="s">
        <v>23</v>
      </c>
      <c r="D32" s="30"/>
      <c r="E32" s="31"/>
      <c r="F32" s="102" t="s">
        <v>25</v>
      </c>
      <c r="G32" s="107"/>
      <c r="H32" s="103"/>
      <c r="I32" s="108" t="s">
        <v>31</v>
      </c>
      <c r="J32" s="109"/>
      <c r="K32" s="110"/>
      <c r="L32" s="32" t="s">
        <v>30</v>
      </c>
      <c r="P32" s="22"/>
      <c r="Q32" s="28"/>
      <c r="R32" s="28"/>
      <c r="S32" s="28"/>
      <c r="T32" s="28"/>
      <c r="U32" s="28"/>
      <c r="V32" s="28"/>
      <c r="W32" s="28"/>
      <c r="X32" s="28"/>
    </row>
    <row r="33" spans="1:24" ht="18.75" customHeight="1" x14ac:dyDescent="0.3">
      <c r="A33" s="33"/>
      <c r="B33" s="34"/>
      <c r="C33" s="54"/>
      <c r="D33" s="87"/>
      <c r="E33" s="36"/>
      <c r="F33" s="35"/>
      <c r="G33" s="44"/>
      <c r="H33" s="36"/>
      <c r="I33" s="33"/>
      <c r="K33" s="37"/>
      <c r="L33" s="38"/>
      <c r="P33" s="22"/>
      <c r="Q33" s="28"/>
      <c r="R33" s="28"/>
      <c r="S33" s="28"/>
      <c r="T33" s="28"/>
      <c r="U33" s="28"/>
      <c r="V33" s="28"/>
      <c r="W33" s="28"/>
      <c r="X33" s="28"/>
    </row>
    <row r="34" spans="1:24" ht="24" thickBot="1" x14ac:dyDescent="0.3">
      <c r="A34" s="50"/>
      <c r="B34" s="69" t="s">
        <v>50</v>
      </c>
      <c r="C34" s="39" t="s">
        <v>21</v>
      </c>
      <c r="D34" s="39"/>
      <c r="E34" s="40"/>
      <c r="F34" s="76"/>
      <c r="G34" s="39"/>
      <c r="H34" s="45"/>
      <c r="I34" s="33"/>
      <c r="K34" s="37"/>
      <c r="L34" s="38"/>
      <c r="P34" s="22"/>
      <c r="Q34" s="42" t="s">
        <v>47</v>
      </c>
      <c r="R34" s="28"/>
      <c r="S34" s="28"/>
      <c r="T34" s="43" t="str">
        <f>IF(INT(P27)&gt;0,IF(OR(AND(U27&gt;10,U27&lt;22),U27=31,U27=41,U27=51,U27=61,U27=71,U27=81,U27=91),"złotych",IF(T27=1,"złoty",IF(AND(T27&gt;1,T27&lt;5),"złote",IF(OR(T27=0,T27&gt;4),"złotych")))),"")</f>
        <v/>
      </c>
      <c r="U34" s="43"/>
      <c r="V34" s="28"/>
      <c r="W34" s="43" t="str">
        <f>IF(P27-INT(P27)&gt;0,IF(OR(AND(X27&gt;10,X27&lt;22),X27=31,X27=41,X27=51,X27=61,X27=71,X27=81,X27=91),"groszy",IF(W27=1,"grosz",IF(AND(W27&gt;1,W27&lt;5),"grosze",IF(OR(W27=0,W27&gt;4),"groszy")))),"")</f>
        <v/>
      </c>
      <c r="X34" s="28"/>
    </row>
    <row r="35" spans="1:24" ht="18.75" customHeight="1" thickBot="1" x14ac:dyDescent="0.35">
      <c r="A35" s="35"/>
      <c r="B35" s="53" t="s">
        <v>48</v>
      </c>
      <c r="C35" s="44"/>
      <c r="D35" s="44"/>
      <c r="E35" s="45"/>
      <c r="F35" s="94" t="s">
        <v>24</v>
      </c>
      <c r="G35" s="95"/>
      <c r="H35" s="96"/>
      <c r="I35" s="94" t="s">
        <v>28</v>
      </c>
      <c r="J35" s="95"/>
      <c r="K35" s="96"/>
      <c r="L35" s="46" t="s">
        <v>28</v>
      </c>
      <c r="P35" s="47" t="str">
        <f>Q30&amp;" "&amp;Q31&amp;" "&amp;R30&amp;R31&amp;" "&amp;S30&amp;S31&amp;" "&amp;T30&amp;U30&amp;" "&amp;T34&amp;" "&amp;V30&amp;V31&amp;" "&amp;W30&amp;X30&amp; " "&amp;W34</f>
        <v xml:space="preserve">        </v>
      </c>
      <c r="Q35" s="22"/>
      <c r="R35" s="22"/>
      <c r="S35" s="22"/>
      <c r="T35" s="22"/>
      <c r="U35" s="22"/>
      <c r="V35" s="22"/>
      <c r="W35" s="22"/>
      <c r="X35" s="22"/>
    </row>
    <row r="36" spans="1:24" ht="18.75" x14ac:dyDescent="0.25">
      <c r="A36" s="33"/>
      <c r="B36" s="40"/>
      <c r="E36" s="45"/>
      <c r="F36" s="41"/>
      <c r="G36" s="50"/>
      <c r="H36" s="37"/>
      <c r="I36" s="33"/>
      <c r="K36" s="37"/>
      <c r="L36" s="38"/>
    </row>
    <row r="37" spans="1:24" ht="24" customHeight="1" x14ac:dyDescent="0.2">
      <c r="A37" s="104" t="s">
        <v>22</v>
      </c>
      <c r="B37" s="105"/>
      <c r="C37" s="106" t="s">
        <v>22</v>
      </c>
      <c r="D37" s="106"/>
      <c r="E37" s="105"/>
      <c r="F37" s="60"/>
      <c r="G37" s="61"/>
      <c r="H37" s="37"/>
      <c r="I37" s="97" t="s">
        <v>29</v>
      </c>
      <c r="J37" s="98"/>
      <c r="K37" s="99"/>
      <c r="L37" s="48" t="s">
        <v>29</v>
      </c>
    </row>
    <row r="38" spans="1:24" ht="23.25" customHeight="1" thickBot="1" x14ac:dyDescent="0.3">
      <c r="A38" s="49" t="s">
        <v>20</v>
      </c>
      <c r="B38" s="89" t="s">
        <v>65</v>
      </c>
      <c r="C38" s="55" t="str">
        <f>B38</f>
        <v>X</v>
      </c>
      <c r="D38" s="88"/>
      <c r="E38" s="56" t="s">
        <v>49</v>
      </c>
      <c r="F38" s="49" t="s">
        <v>34</v>
      </c>
      <c r="G38" s="77"/>
      <c r="H38" s="78"/>
      <c r="I38" s="49" t="s">
        <v>20</v>
      </c>
      <c r="J38" s="79"/>
      <c r="K38" s="80"/>
      <c r="L38" s="81" t="s">
        <v>20</v>
      </c>
    </row>
    <row r="39" spans="1:24" ht="21" x14ac:dyDescent="0.25">
      <c r="A39" s="50"/>
      <c r="B39" s="115" t="s">
        <v>52</v>
      </c>
      <c r="C39" s="52"/>
      <c r="D39" s="52"/>
      <c r="E39" s="52"/>
      <c r="F39" s="52"/>
      <c r="G39" s="52"/>
      <c r="H39" s="52"/>
      <c r="I39" s="52"/>
      <c r="J39" s="52"/>
      <c r="K39" s="52"/>
      <c r="L39" s="51"/>
    </row>
    <row r="40" spans="1:24" ht="21.75" customHeight="1" x14ac:dyDescent="0.25">
      <c r="E40" s="101"/>
      <c r="F40" s="101"/>
      <c r="G40" s="101"/>
      <c r="H40" s="101"/>
      <c r="J40" s="101"/>
      <c r="K40" s="101"/>
    </row>
    <row r="41" spans="1:24" ht="18.75" customHeight="1" x14ac:dyDescent="0.25">
      <c r="E41" s="66"/>
      <c r="F41" s="66"/>
      <c r="G41" s="66"/>
      <c r="H41" s="66"/>
      <c r="J41" s="66"/>
      <c r="K41" s="66"/>
    </row>
    <row r="42" spans="1:24" ht="21" x14ac:dyDescent="0.25">
      <c r="E42" s="67"/>
      <c r="F42" s="67"/>
      <c r="G42" s="67"/>
      <c r="H42" s="58"/>
      <c r="J42" s="67"/>
      <c r="K42" s="58"/>
    </row>
    <row r="43" spans="1:24" ht="21" x14ac:dyDescent="0.25">
      <c r="E43" s="59"/>
      <c r="F43" s="59"/>
      <c r="G43" s="59"/>
      <c r="H43" s="58"/>
      <c r="J43" s="59"/>
      <c r="K43" s="58"/>
    </row>
    <row r="44" spans="1:24" ht="21" x14ac:dyDescent="0.25">
      <c r="E44" s="59"/>
      <c r="F44" s="59"/>
      <c r="G44" s="59"/>
      <c r="H44" s="58"/>
      <c r="J44" s="59"/>
      <c r="K44" s="58"/>
    </row>
    <row r="45" spans="1:24" ht="18.75" customHeight="1" x14ac:dyDescent="0.25"/>
  </sheetData>
  <sheetProtection algorithmName="SHA-512" hashValue="fcayXghsf6wddh0/lJVwkPfXbpV6G4Z1DlmsYq5JlxpBBPZE4z9Y3kSXMcheBZ/IqtLz5MNL6x3TnZP+FjWWWg==" saltValue="azNavK8z77+DsnMH8J7KoQ==" spinCount="100000" sheet="1" objects="1" scenarios="1" selectLockedCells="1"/>
  <sortState xmlns:xlrd2="http://schemas.microsoft.com/office/spreadsheetml/2017/richdata2" ref="B14:B19">
    <sortCondition ref="B14:B19"/>
  </sortState>
  <mergeCells count="20">
    <mergeCell ref="G4:L4"/>
    <mergeCell ref="C8:J8"/>
    <mergeCell ref="E4:F4"/>
    <mergeCell ref="E2:F2"/>
    <mergeCell ref="B2:B4"/>
    <mergeCell ref="G2:L2"/>
    <mergeCell ref="J40:K40"/>
    <mergeCell ref="E40:H40"/>
    <mergeCell ref="A32:B32"/>
    <mergeCell ref="A37:B37"/>
    <mergeCell ref="C37:E37"/>
    <mergeCell ref="F32:H32"/>
    <mergeCell ref="F35:H35"/>
    <mergeCell ref="I32:K32"/>
    <mergeCell ref="A27:C27"/>
    <mergeCell ref="B30:C30"/>
    <mergeCell ref="E30:J30"/>
    <mergeCell ref="I35:K35"/>
    <mergeCell ref="I37:K37"/>
    <mergeCell ref="F31:L31"/>
  </mergeCells>
  <dataValidations count="7">
    <dataValidation allowBlank="1" showInputMessage="1" showErrorMessage="1" prompt="data w formacie DD.MM.RRRR" sqref="B38" xr:uid="{00000000-0002-0000-0000-000000000000}"/>
    <dataValidation type="whole" allowBlank="1" showInputMessage="1" showErrorMessage="1" sqref="G12:G26" xr:uid="{00000000-0002-0000-0000-000001000000}">
      <formula1>0</formula1>
      <formula2>300</formula2>
    </dataValidation>
    <dataValidation allowBlank="1" showInputMessage="1" showErrorMessage="1" prompt="nazwa IMPREZY UM musi być zgodna z nazwą złożoną w zgłoszeniu do kalendarza IMPREZ UM na dany rok kalendarzowy " sqref="G2:L2 G4:L4" xr:uid="{00000000-0002-0000-0000-000003000000}"/>
    <dataValidation type="list" allowBlank="1" showInputMessage="1" showErrorMessage="1" prompt="WYBÓR FUNKCJI" sqref="D12:D26" xr:uid="{AFA30EFA-7E5D-4F34-8074-8DD67FF8C9F1}">
      <formula1>$P$19:$P$20</formula1>
    </dataValidation>
    <dataValidation type="decimal" allowBlank="1" showInputMessage="1" showErrorMessage="1" prompt="STAWKA DZIENNA_x000a__x000a_SĘDZIA GLÓWNY DO 350 PLN_x000a__x000a_SĘDZIA DO 300 PLN" sqref="E13:E26" xr:uid="{ACC09236-FA56-4B5B-8F82-574304D738E1}">
      <formula1>0</formula1>
      <formula2>350</formula2>
    </dataValidation>
    <dataValidation type="whole" allowBlank="1" showInputMessage="1" showErrorMessage="1" promptTitle="WYBÓR ILOŚCI DNI" prompt="max 5 dni" sqref="F12:F26" xr:uid="{8AF86C70-2995-4BE7-8194-7035AA423043}">
      <formula1>1</formula1>
      <formula2>5</formula2>
    </dataValidation>
    <dataValidation type="decimal" allowBlank="1" showInputMessage="1" showErrorMessage="1" promptTitle="STAWKA DZIENNA" prompt="_x000a_SĘDZIA GLÓWNY DO 350 PLN_x000a__x000a_SĘDZIA DO 300 PLN" sqref="E12" xr:uid="{17CCEC91-07EF-4928-9786-B72D51661670}">
      <formula1>0</formula1>
      <formula2>350</formula2>
    </dataValidation>
  </dataValidations>
  <printOptions horizontalCentered="1" verticalCentered="1"/>
  <pageMargins left="0" right="0" top="0" bottom="0" header="0" footer="0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ekwiwalent lista_UM </vt:lpstr>
      <vt:lpstr>'ekwiwalent lista_UM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2026-05-13T08:46:41Z</dcterms:modified>
</cp:coreProperties>
</file>